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a.kenchiashvili\Desktop\IT Audit\"/>
    </mc:Choice>
  </mc:AlternateContent>
  <bookViews>
    <workbookView xWindow="-105" yWindow="-105" windowWidth="23250" windowHeight="13170" tabRatio="937" activeTab="7"/>
  </bookViews>
  <sheets>
    <sheet name="თავფურცელი" sheetId="14" r:id="rId1"/>
    <sheet name="IT აუდიტის სამყარო" sheetId="13" r:id="rId2"/>
    <sheet name="ორგანიზაციული მიზნები" sheetId="12" r:id="rId3"/>
    <sheet name="შეფასების პროცედურა" sheetId="10" r:id="rId4"/>
    <sheet name="კონტროლის გარემოს შეფასება" sheetId="1" r:id="rId5"/>
    <sheet name="Assessments" sheetId="2" state="hidden" r:id="rId6"/>
    <sheet name="რისკის შეფასება" sheetId="3" r:id="rId7"/>
    <sheet name="წლიური გეგმა" sheetId="4" r:id="rId8"/>
    <sheet name="რისკების შეფასების კრიტერიუმები" sheetId="5" state="hidden" r:id="rId9"/>
    <sheet name="all" sheetId="8" state="hidden" r:id="rId10"/>
    <sheet name="List" sheetId="11" state="hidden" r:id="rId11"/>
  </sheets>
  <definedNames>
    <definedName name="_xlnm._FilterDatabase" localSheetId="9" hidden="1">all!$A$8:$U$163</definedName>
    <definedName name="_xlnm._FilterDatabase" localSheetId="10" hidden="1">List!$A$2:$J$95</definedName>
    <definedName name="_xlnm._FilterDatabase" localSheetId="4" hidden="1">'კონტროლის გარემოს შეფასება'!$D$1:$D$19</definedName>
    <definedName name="_xlnm._FilterDatabase" localSheetId="6" hidden="1">'რისკის შეფასება'!$A$1:$F$120</definedName>
    <definedName name="_xlnm._FilterDatabase" localSheetId="7" hidden="1">'წლიური გეგმა'!$A$1:$J$18</definedName>
    <definedName name="Assessment2">Assessments!$C$1:$C$4</definedName>
    <definedName name="Assessments1">Assessments!$A$1:$A$3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 r="L4" i="1"/>
  <c r="C2" i="4" s="1"/>
  <c r="L20" i="1" l="1"/>
  <c r="C18" i="4" s="1"/>
  <c r="F119" i="3" l="1"/>
  <c r="F118" i="3"/>
  <c r="F117" i="3"/>
  <c r="F116" i="3"/>
  <c r="F115" i="3"/>
  <c r="F114" i="3"/>
  <c r="B114" i="3"/>
  <c r="L5" i="1"/>
  <c r="C3" i="4" s="1"/>
  <c r="L6" i="1"/>
  <c r="C4" i="4" s="1"/>
  <c r="L7" i="1"/>
  <c r="C5" i="4" s="1"/>
  <c r="L8" i="1"/>
  <c r="C6" i="4" s="1"/>
  <c r="L9" i="1"/>
  <c r="C7" i="4" s="1"/>
  <c r="L10" i="1"/>
  <c r="C8" i="4" s="1"/>
  <c r="L11" i="1"/>
  <c r="C9" i="4" s="1"/>
  <c r="L12" i="1"/>
  <c r="C10" i="4" s="1"/>
  <c r="L13" i="1"/>
  <c r="C11" i="4" s="1"/>
  <c r="L14" i="1"/>
  <c r="C12" i="4" s="1"/>
  <c r="L15" i="1"/>
  <c r="C13" i="4" s="1"/>
  <c r="L16" i="1"/>
  <c r="C14" i="4" s="1"/>
  <c r="L17" i="1"/>
  <c r="C15" i="4" s="1"/>
  <c r="L18" i="1"/>
  <c r="C16" i="4" s="1"/>
  <c r="L19" i="1"/>
  <c r="C17" i="4" s="1"/>
  <c r="F120" i="3" l="1"/>
  <c r="D18" i="4" s="1"/>
  <c r="I18" i="4" s="1"/>
  <c r="F112" i="3"/>
  <c r="F111" i="3"/>
  <c r="F110" i="3"/>
  <c r="F109" i="3"/>
  <c r="F108" i="3"/>
  <c r="F107" i="3"/>
  <c r="F105" i="3"/>
  <c r="F104" i="3"/>
  <c r="F103" i="3"/>
  <c r="F102" i="3"/>
  <c r="F101" i="3"/>
  <c r="F100" i="3"/>
  <c r="F98" i="3"/>
  <c r="F97" i="3"/>
  <c r="F96" i="3"/>
  <c r="F95" i="3"/>
  <c r="F94" i="3"/>
  <c r="F93" i="3"/>
  <c r="F91" i="3"/>
  <c r="F90" i="3"/>
  <c r="F89" i="3"/>
  <c r="F88" i="3"/>
  <c r="F87" i="3"/>
  <c r="F86" i="3"/>
  <c r="F84" i="3"/>
  <c r="F83" i="3"/>
  <c r="F82" i="3"/>
  <c r="F81" i="3"/>
  <c r="F80" i="3"/>
  <c r="F79" i="3"/>
  <c r="F77" i="3"/>
  <c r="F76" i="3"/>
  <c r="F75" i="3"/>
  <c r="F74" i="3"/>
  <c r="F73" i="3"/>
  <c r="F72" i="3"/>
  <c r="F70" i="3"/>
  <c r="F69" i="3"/>
  <c r="F68" i="3"/>
  <c r="F67" i="3"/>
  <c r="F66" i="3"/>
  <c r="F65" i="3"/>
  <c r="F63" i="3"/>
  <c r="F62" i="3"/>
  <c r="F61" i="3"/>
  <c r="F60" i="3"/>
  <c r="F59" i="3"/>
  <c r="F58" i="3"/>
  <c r="F56" i="3"/>
  <c r="F55" i="3"/>
  <c r="F54" i="3"/>
  <c r="F53" i="3"/>
  <c r="F52" i="3"/>
  <c r="F51" i="3"/>
  <c r="F49" i="3"/>
  <c r="F48" i="3"/>
  <c r="F47" i="3"/>
  <c r="F46" i="3"/>
  <c r="F45" i="3"/>
  <c r="F44" i="3"/>
  <c r="F42" i="3"/>
  <c r="F41" i="3"/>
  <c r="F40" i="3"/>
  <c r="F39" i="3"/>
  <c r="F38" i="3"/>
  <c r="F37" i="3"/>
  <c r="F35" i="3"/>
  <c r="F34" i="3"/>
  <c r="F33" i="3"/>
  <c r="F32" i="3"/>
  <c r="F31" i="3"/>
  <c r="F30" i="3"/>
  <c r="F28" i="3"/>
  <c r="F27" i="3"/>
  <c r="F26" i="3"/>
  <c r="F25" i="3"/>
  <c r="F24" i="3"/>
  <c r="F23" i="3"/>
  <c r="F21" i="3"/>
  <c r="F20" i="3"/>
  <c r="F19" i="3"/>
  <c r="F18" i="3"/>
  <c r="F17" i="3"/>
  <c r="F16" i="3"/>
  <c r="F14" i="3"/>
  <c r="F13" i="3"/>
  <c r="F12" i="3"/>
  <c r="F11" i="3"/>
  <c r="F10" i="3"/>
  <c r="F9" i="3"/>
  <c r="F7" i="3"/>
  <c r="F6" i="3"/>
  <c r="F5" i="3"/>
  <c r="F4" i="3"/>
  <c r="F18" i="4" l="1"/>
  <c r="F57" i="3"/>
  <c r="D9" i="4" s="1"/>
  <c r="I9" i="4" s="1"/>
  <c r="F85" i="3"/>
  <c r="D13" i="4" s="1"/>
  <c r="I13" i="4" s="1"/>
  <c r="F113" i="3"/>
  <c r="D17" i="4" s="1"/>
  <c r="I17" i="4" s="1"/>
  <c r="F29" i="3"/>
  <c r="D5" i="4" s="1"/>
  <c r="I5" i="4" s="1"/>
  <c r="F22" i="3"/>
  <c r="D4" i="4" s="1"/>
  <c r="I4" i="4" s="1"/>
  <c r="F78" i="3"/>
  <c r="D12" i="4" s="1"/>
  <c r="I12" i="4" s="1"/>
  <c r="F106" i="3"/>
  <c r="D16" i="4" s="1"/>
  <c r="F50" i="3"/>
  <c r="D8" i="4" s="1"/>
  <c r="I8" i="4" s="1"/>
  <c r="F15" i="3"/>
  <c r="D3" i="4" s="1"/>
  <c r="I3" i="4" s="1"/>
  <c r="F43" i="3"/>
  <c r="D7" i="4" s="1"/>
  <c r="I7" i="4" s="1"/>
  <c r="F71" i="3"/>
  <c r="D11" i="4" s="1"/>
  <c r="I11" i="4" s="1"/>
  <c r="F99" i="3"/>
  <c r="D15" i="4" s="1"/>
  <c r="F36" i="3"/>
  <c r="D6" i="4" s="1"/>
  <c r="I6" i="4" s="1"/>
  <c r="F64" i="3"/>
  <c r="D10" i="4" s="1"/>
  <c r="F92" i="3"/>
  <c r="D14" i="4" s="1"/>
  <c r="I14" i="4" s="1"/>
  <c r="B2" i="3"/>
  <c r="B9" i="3"/>
  <c r="B16" i="3"/>
  <c r="B23" i="3"/>
  <c r="B30" i="3"/>
  <c r="B37" i="3"/>
  <c r="B44" i="3"/>
  <c r="B51" i="3"/>
  <c r="B58" i="3"/>
  <c r="B65" i="3"/>
  <c r="B72" i="3"/>
  <c r="B79" i="3"/>
  <c r="B86" i="3"/>
  <c r="B93" i="3"/>
  <c r="B100" i="3"/>
  <c r="B107" i="3"/>
  <c r="F15" i="4" l="1"/>
  <c r="F5" i="4"/>
  <c r="F11" i="4"/>
  <c r="F6" i="4"/>
  <c r="F17" i="4"/>
  <c r="F10" i="4"/>
  <c r="F3" i="4"/>
  <c r="F9" i="4"/>
  <c r="F16" i="4"/>
  <c r="F4" i="4"/>
  <c r="F8" i="4"/>
  <c r="F7" i="4"/>
  <c r="F14" i="4"/>
  <c r="F13" i="4"/>
  <c r="K10" i="8" l="1"/>
  <c r="J9" i="8"/>
  <c r="K9" i="8"/>
  <c r="F2" i="3" l="1"/>
  <c r="F8" i="3" l="1"/>
  <c r="D2" i="4" s="1"/>
  <c r="I2" i="4" s="1"/>
  <c r="F12" i="4"/>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F2" i="4" l="1"/>
  <c r="J6" i="4" s="1"/>
  <c r="J39" i="8"/>
  <c r="J162" i="8"/>
  <c r="G163" i="8"/>
  <c r="H163" i="8"/>
  <c r="S6" i="8"/>
  <c r="R6" i="8"/>
  <c r="Q6" i="8"/>
  <c r="N6" i="8"/>
  <c r="M6" i="8"/>
  <c r="H6" i="8"/>
  <c r="G6" i="8"/>
  <c r="F6" i="8"/>
  <c r="E6" i="8"/>
  <c r="D6" i="8"/>
  <c r="C6" i="8"/>
  <c r="B6" i="8"/>
  <c r="A6" i="8"/>
  <c r="J11" i="4" l="1"/>
  <c r="J16" i="4"/>
  <c r="J5" i="4"/>
  <c r="J10" i="4"/>
  <c r="J14" i="4"/>
  <c r="J15" i="4"/>
  <c r="J18" i="4"/>
  <c r="I16" i="4" s="1"/>
  <c r="J4" i="4"/>
  <c r="J2" i="4"/>
  <c r="J8" i="4"/>
  <c r="J7" i="4"/>
  <c r="J3" i="4"/>
  <c r="J17" i="4"/>
  <c r="I15" i="4" s="1"/>
  <c r="J13" i="4"/>
  <c r="J9" i="4"/>
  <c r="J12" i="4"/>
  <c r="I10" i="4" s="1"/>
  <c r="J161" i="8"/>
  <c r="J12" i="8"/>
  <c r="J20" i="8"/>
  <c r="J28" i="8"/>
  <c r="J36" i="8"/>
  <c r="J44" i="8"/>
  <c r="J52" i="8"/>
  <c r="J64" i="8"/>
  <c r="J68" i="8"/>
  <c r="J76" i="8"/>
  <c r="J84" i="8"/>
  <c r="J92" i="8"/>
  <c r="J100" i="8"/>
  <c r="J108" i="8"/>
  <c r="J120" i="8"/>
  <c r="J124" i="8"/>
  <c r="J136" i="8"/>
  <c r="J144" i="8"/>
  <c r="J152" i="8"/>
  <c r="J156" i="8"/>
  <c r="J17" i="8"/>
  <c r="J29" i="8"/>
  <c r="J33" i="8"/>
  <c r="J45" i="8"/>
  <c r="J53" i="8"/>
  <c r="J57" i="8"/>
  <c r="J65" i="8"/>
  <c r="J73" i="8"/>
  <c r="J81" i="8"/>
  <c r="J89" i="8"/>
  <c r="J97" i="8"/>
  <c r="J105" i="8"/>
  <c r="J113" i="8"/>
  <c r="J121" i="8"/>
  <c r="J129" i="8"/>
  <c r="J137" i="8"/>
  <c r="J145" i="8"/>
  <c r="J153" i="8"/>
  <c r="J157" i="8"/>
  <c r="J11" i="8"/>
  <c r="J15" i="8"/>
  <c r="J19" i="8"/>
  <c r="J23" i="8"/>
  <c r="J27" i="8"/>
  <c r="J31" i="8"/>
  <c r="J35" i="8"/>
  <c r="J43" i="8"/>
  <c r="J47" i="8"/>
  <c r="J51" i="8"/>
  <c r="J55" i="8"/>
  <c r="J59" i="8"/>
  <c r="J63" i="8"/>
  <c r="J67" i="8"/>
  <c r="J71" i="8"/>
  <c r="J75" i="8"/>
  <c r="J79" i="8"/>
  <c r="J83" i="8"/>
  <c r="J87" i="8"/>
  <c r="J91" i="8"/>
  <c r="J95" i="8"/>
  <c r="J99" i="8"/>
  <c r="J103" i="8"/>
  <c r="J107" i="8"/>
  <c r="J111" i="8"/>
  <c r="J115" i="8"/>
  <c r="J119" i="8"/>
  <c r="J123" i="8"/>
  <c r="J127" i="8"/>
  <c r="J131" i="8"/>
  <c r="J135" i="8"/>
  <c r="J139" i="8"/>
  <c r="J143" i="8"/>
  <c r="J147" i="8"/>
  <c r="J151" i="8"/>
  <c r="J155" i="8"/>
  <c r="J159" i="8"/>
  <c r="J16" i="8"/>
  <c r="J24" i="8"/>
  <c r="J32" i="8"/>
  <c r="J40" i="8"/>
  <c r="J48" i="8"/>
  <c r="J56" i="8"/>
  <c r="J60" i="8"/>
  <c r="J72" i="8"/>
  <c r="J80" i="8"/>
  <c r="J88" i="8"/>
  <c r="J96" i="8"/>
  <c r="J104" i="8"/>
  <c r="J112" i="8"/>
  <c r="J116" i="8"/>
  <c r="J128" i="8"/>
  <c r="J132" i="8"/>
  <c r="J140" i="8"/>
  <c r="J148" i="8"/>
  <c r="J160" i="8"/>
  <c r="J13" i="8"/>
  <c r="J21" i="8"/>
  <c r="J25" i="8"/>
  <c r="J37" i="8"/>
  <c r="J41" i="8"/>
  <c r="J49" i="8"/>
  <c r="J61" i="8"/>
  <c r="J69" i="8"/>
  <c r="J77" i="8"/>
  <c r="J85" i="8"/>
  <c r="J93" i="8"/>
  <c r="J101" i="8"/>
  <c r="J109" i="8"/>
  <c r="J117" i="8"/>
  <c r="J125" i="8"/>
  <c r="J133" i="8"/>
  <c r="J141" i="8"/>
  <c r="J149" i="8"/>
  <c r="J10" i="8"/>
  <c r="J14" i="8"/>
  <c r="J18" i="8"/>
  <c r="J22" i="8"/>
  <c r="J26" i="8"/>
  <c r="J30" i="8"/>
  <c r="J34" i="8"/>
  <c r="J38" i="8"/>
  <c r="J42" i="8"/>
  <c r="J46" i="8"/>
  <c r="J50" i="8"/>
  <c r="J54" i="8"/>
  <c r="J58" i="8"/>
  <c r="J62" i="8"/>
  <c r="J66" i="8"/>
  <c r="J70" i="8"/>
  <c r="J74" i="8"/>
  <c r="J78" i="8"/>
  <c r="J82" i="8"/>
  <c r="J86" i="8"/>
  <c r="J90" i="8"/>
  <c r="J94" i="8"/>
  <c r="J98" i="8"/>
  <c r="J102" i="8"/>
  <c r="J106" i="8"/>
  <c r="J110" i="8"/>
  <c r="J114" i="8"/>
  <c r="J118" i="8"/>
  <c r="J122" i="8"/>
  <c r="J126" i="8"/>
  <c r="J130" i="8"/>
  <c r="J134" i="8"/>
  <c r="J138" i="8"/>
  <c r="J142" i="8"/>
  <c r="J146" i="8"/>
  <c r="J150" i="8"/>
  <c r="J154" i="8"/>
  <c r="J158" i="8"/>
</calcChain>
</file>

<file path=xl/sharedStrings.xml><?xml version="1.0" encoding="utf-8"?>
<sst xmlns="http://schemas.openxmlformats.org/spreadsheetml/2006/main" count="1800" uniqueCount="781">
  <si>
    <t>ამ დოკუმენტის მიზანი</t>
  </si>
  <si>
    <t>აუდიტის კატეგორია</t>
  </si>
  <si>
    <t>აუდიტის სფერო</t>
  </si>
  <si>
    <t>დაკავშირებული რისკის აღწერა</t>
  </si>
  <si>
    <t>ინფორმაციული ტექნოლოგიები (IT)</t>
  </si>
  <si>
    <t>პროგრამის მართვა</t>
  </si>
  <si>
    <t>კომპანიას არ აქვს პროგრამის მართვის პრაქტიკა, რომელიც გავლენას ახდენს IT პროგრამების, ინიციატივებისა და პროექტების დროულ და ეფექტიან (ბიუჯეტის შესაბამისად) განხორციელებაზე, ისევე როგორც მოსალოდნელი და აუცილებელი სარგებლის უზრუნველყოფაზე</t>
  </si>
  <si>
    <t xml:space="preserve">აპლიკაციის შემუშავება </t>
  </si>
  <si>
    <t xml:space="preserve">მონაცემთა მართვა </t>
  </si>
  <si>
    <t>არ არის განსაზღვრული კომპანიის მასშტაბით მოქმედი მონაცემთა დაცვის, მათ შორის, მონაცემთა არქიტექტურის, მონაცემთა ინტეგრაციის ან მეტა მონაცემების (ე.წ. 'Metadata') მართვის ერთიანი სტრატეგია, რასაც შედეგად მოჰყვება მონაცემთა არასათანადო შენახვა, გამოყენება ან გაზიარება</t>
  </si>
  <si>
    <t xml:space="preserve">მონაცემთა მთლიანობა </t>
  </si>
  <si>
    <t>კომპანია არ უზრუნველყოფს მონაცემთა მთლიანობის პროტოკოლებს თავისი მონაცემების  სისრულის, სიზუსტისა და ხელმისაწვდომობის შესანარჩუნებლად. აღნიშნული რისკის ქვეშ აყენებს კორპორაციული სისტემების გამოყენებით მონაცემთა შეგროვებას, დამუშავებას, შენახვას, გაერთიანებას და ანგარიშგებას.</t>
  </si>
  <si>
    <t xml:space="preserve">ინფრასტრუქტურა და არქიტექტურა </t>
  </si>
  <si>
    <t>კომპანია თანმიმდევრულად არ უდგება IT ინფრასტრუქტურის მართვას ან არ ახდენს მოძველებული (ე. წ. 'Legacy')  სისტემების ადეკვატურ ინტეგრაციას, რის შედეგადაც ვერ უზრუნველყოფს არსებული და სამომავლო სტრატეგიული მიზნების მიღწევის მხარდაჭერას</t>
  </si>
  <si>
    <t>კომპანიას არ გააჩნია სერიული სამუშაოების ან რუტინული პროცესების მონიტორინგის  ან ტექნოლოგიურ პრობლემებზე დროული რეაგირების მექანიზმი, რაც იწვევს მონაცემთა არასრულ ან არაზუსტ გადაცემას, შეცდომების და ინციდენტების შეუმჩნევლობას და გადაუჭრელობას.</t>
  </si>
  <si>
    <t>ინფრასტრუქტურის ხელმისაწვდომობა</t>
  </si>
  <si>
    <t>კომპანიას არ აქვს შესაძლებლობა ადეკვატურად განახორციელოს და შეინარჩუნოს თავისი საოპერაციო ინფრასტრუქტურა, რაც იწვევს სერვისის ხელმისაწვდომობის შეფერხებას.</t>
  </si>
  <si>
    <t>IT სანდოობა და აღდგენა</t>
  </si>
  <si>
    <t>კომპანიას არ აქვს შესაძლებლობა დროულად აღადგინოს კრიტიკული მონაცემები, პროგრამები და აპლიკაციები და ასევე არ აქვს მონაცემთა დამუშავების შესაძლებლობები, რომ მინიმუმამდე დაიყვანოს საქმიანობის შეფერხება, რის გამოც აპლიკაციები, სისტემები ან მონაცემთა დამუშავების შესაძლებლობები მიუწვდომელია მომხმარებლებისთვის.</t>
  </si>
  <si>
    <t>IT უსაფრთხოება</t>
  </si>
  <si>
    <t xml:space="preserve">კომპანია არ ახდენს  თავის სისტემების ტესტირებას და მონიტორინგს  მოწყვლადობის ან არასათანადო წვდომის თვალსაზრისით, რაც იწვევს წვდომის არაადეკვატურ მართვას  და კომპანიის დაუცველობას ვირუსების ან დივერსიების მიმართ. </t>
  </si>
  <si>
    <t>მონაცემთა კონფიდენციალურობა</t>
  </si>
  <si>
    <t>კომპანია არ უზრუნველყოფს დაცულ წვდომას IT სისტემებსა და აპლიკაციებზე, რის შედეგადაც კომპანიის  მონაცემები დაუცველია და არაავტორიზებული მხარეები იღებენ  წვდომას თანამშრომლების, კლიენტების ან ოპერაციების შესახებ კონფიდენციალურ ინფორმაციაზე.</t>
  </si>
  <si>
    <t xml:space="preserve">ცოდნის და ინტელექტუალური საკუთრების მართვა </t>
  </si>
  <si>
    <t xml:space="preserve">კომპანიის მიერ დოკუმენტაციის წარმოების პრაქტიკა (მაგ., ელექტრონული ან ქაღალდის დოკუმენტების და სიტყვიერი კომუნიკაციების გენერირება, შენახვა, მოძიება, გავრცელება, გამჟღავნება და განადგურება) არ ემსახურება და არ იცავს კომპანიის ინტერესებს, რითაც საფრთხეს უქმნის მის უნარს დააფიქსიროს ინფორმაციის და ინტელექტუალური საკუთრების (მაგ. პატენტები და კონფიდენციალურობის ხელშეკრულებები) წყაროები და დაიცვას საკუთრების უფლებები მონაცემთა ბაზებში. </t>
  </si>
  <si>
    <t>IT მიწოდების ჯაჭვის მართვა</t>
  </si>
  <si>
    <t>კომპანია არ აწარმოებს პერსონალის ადეკვატურ დაკომპლექტებას ან  საჭირო რესურსების მომზადებას საქმიანობის მიზნების მისაღწევად. ამასთან ერთად, არსებობს არაეფექტური პროცესი ან საერთოდ არ არსებობს პროცესი IT აქტივობების პრიორიტეტულობის განსასაზღვრად, რაც ყველაზე მნიშვნელოვან გავლენას ახდენს ბიზნეს მიზნების მიღწევაზე.</t>
  </si>
  <si>
    <t>IT ორგანიზაცია მკაფიოდ არ განსაზღვრავს კრიტიკული IT ინიციატივების ბიზნეს საჭიროებას, რითაც ვერ უზრუნველყოფს ამ ინიციატივების დასასრულებლად საჭირო კაპიტალს ან უზრუნველყოფს შეზღუდულ კაპიტალს პროექტებისთვის, რომლებიც არ უწყობს ხელს კრიტიკული ბიზნეს მიზნების შესრულებას.</t>
  </si>
  <si>
    <t>ღრუბლოვანი გამოთვლები</t>
  </si>
  <si>
    <t>კომპანია ეფექტურად არ მართავს ღრუბლოვან სერვისებს, რის შედეგადაც:</t>
  </si>
  <si>
    <t>• პროვაიდერები არ აკმაყოფილებენ მომსახურების დონის შეთანხმებებს, რაც განაპირობებს პრობლემებს  ღრუბლოვანი სერვისების არქიტექტურაში ან დანერგვაში</t>
  </si>
  <si>
    <t>• განვითარებადი ღრუბლის  სტანდარტები ზრდის რისკს, რომ კომპანიის სისტემები არ იმუშავებს პროვაიდერის სისტემებთან</t>
  </si>
  <si>
    <t>•სამართლებრივი და მარეგულირებელი რისკები, თუ როგორ ხდება ინფორმაციის დამუშავება ღრუბლოვან სერვისებში</t>
  </si>
  <si>
    <t>•ინფორმაციის უსაფრთხოებისა და კონფიდენციალურობის რისკები მონაცემთა კონფიდენციალურობის, მთლიანობისა და ხელმისაწვდომობის თვალსაზრისით</t>
  </si>
  <si>
    <t xml:space="preserve">• ორგანიზაციაში ღრუბლოვანი ტექნოლოგიების გამოყენების და ცვლილებების მართვის ნაკლებობა </t>
  </si>
  <si>
    <t>ციფრული და მობილური</t>
  </si>
  <si>
    <t>კომპანიას არ აქვს ციფრული ან მობილური პოლიტიკა, რის შედეგადაც:</t>
  </si>
  <si>
    <t>• ადგილი აქვს მნიშვნელოვანი ბიზნეს ინფორმაციის პოტენციურ დაკარგვას ან გაჟონვას</t>
  </si>
  <si>
    <t>• ადგილი აქვს სხვადასხვა მოწყობილობების, ოპერაციული სისტემების, პროგრამული უზრუნველყოფის შეზღუდვებითა და სისუსტეებით გამოწვეულ ინფორმაციული უსაფრთხოების სირთულეებს</t>
  </si>
  <si>
    <t>• ადგილი აქვს მონაცემთა კონფიდენციალურობის (პრივატულობის) რეგულაციებთან შესაბამისობის პრობლემებს</t>
  </si>
  <si>
    <t>კიბერუსაფრთხოება</t>
  </si>
  <si>
    <t>კომპანიას არ შეუძლია თავიდან აირიდოს ან აღმოაჩინოს მავნე აქტორების მიერ ციფრული საკომუნიკაციო არხების გამოყენებით განხორციელებული კიბერ საფრთხეები, რაც განაპირობებს კომპანიის ინფორმაციული აქტივების არაავტორიზებულ გამჟღავნებას, ცვლილებას ან ფუნქციონირების შეფერხებას</t>
  </si>
  <si>
    <t xml:space="preserve">პროგრამული უზრუნველყოფის აქტივების მართვა </t>
  </si>
  <si>
    <t>კომპანია არ ახორციელებს თავისი პროგრამული უზრუნველყოფის მონიტორინგს, რაც იწვევს პროგრამული უზრუნველყოფის სალიცენზიო კონტრაქტებთან შეუსაბამობას, მაგალითად, იმაზე მეტი მომხმარებელია, ვიდრე შეძენილი ლიცენზია, ან იმაზე მეტი ლიცენზიაა, ვიდრე მომხმარებელი</t>
  </si>
  <si>
    <t>სისტემის ცოდნა</t>
  </si>
  <si>
    <t>კომპანიის თანამშრომლებს სათანადოდ არ ესმით მათი სისტემებისა და პროდუქტების ფუნქციონირება, რაც იწვევს ამ უკანასკნელთა არასწორ გამოყენებას</t>
  </si>
  <si>
    <t>კრიტიკული და სენსიტიური მონაცემები</t>
  </si>
  <si>
    <t>კომპანიის მიერ დოკუმენტაციის მართვა (მაგ., ელექტრონული ან მატერიალური ფორმის დოკუმენტების და ხმოვანი კომუნიკაციების გენერირება, შენახვა, დაცვა, გავრცელება, გამჟღავნება და განადგურება) არ ემსახურება და არ იცავს სახელმწიფოს/სახელმწიფო უწყების ინტერესებს, რითაც საფრთხეს უქმნის მის უნარს დააფიქსიროს და დაიცვას კრიტიკული და სენსიტიური ინფორმაცია და დაიცვას საკუთრების უფლებები მონაცემთა ბაზებზე</t>
  </si>
  <si>
    <t>პროცესები და IT გადაწყვეტები</t>
  </si>
  <si>
    <t>ორგანიზაციული მიზნები</t>
  </si>
  <si>
    <t>#</t>
  </si>
  <si>
    <t>ID</t>
  </si>
  <si>
    <t>წყარო</t>
  </si>
  <si>
    <t>OO1</t>
  </si>
  <si>
    <t xml:space="preserve">სახელმწიფო სერვისების (გაციფრულება) გაზრდილი ხელმისაწვდომობა </t>
  </si>
  <si>
    <t>ორგანიზაციული სტრატეგია</t>
  </si>
  <si>
    <t>OO2</t>
  </si>
  <si>
    <t>ქართული კანონმდებლობა</t>
  </si>
  <si>
    <t>OO3</t>
  </si>
  <si>
    <t>ანგარიშების სანდოობა და დამაჯერებლობა</t>
  </si>
  <si>
    <t>OO4</t>
  </si>
  <si>
    <t>ოპერაციების ეფექტიანობა და პროდუქტიულობა</t>
  </si>
  <si>
    <t>OO5</t>
  </si>
  <si>
    <t xml:space="preserve"> მოქალაქეთა პერსონალური მონაცემების დაცვა</t>
  </si>
  <si>
    <t>ორგანიზაციული სტრატეგია, პერსონალურ მონაცემთა დაცვის სამსახური (PDPS), საქართველოს კანონმდებლობა</t>
  </si>
  <si>
    <t>OO6</t>
  </si>
  <si>
    <t xml:space="preserve"> ევროკავშირთან ინტეგრაციის პროცესების მხარდაჭერა</t>
  </si>
  <si>
    <t xml:space="preserve"> ასოცირების ხელშეკრულება საქართველოსა და ევროკავშირს შორის </t>
  </si>
  <si>
    <t>სტრატეგიული მიზნები</t>
  </si>
  <si>
    <t>სხვა მიზნები</t>
  </si>
  <si>
    <t>კონტროლის გარემოს შეფასების სქემა</t>
  </si>
  <si>
    <t>აღწერა/ქულა</t>
  </si>
  <si>
    <t>1 ქულა</t>
  </si>
  <si>
    <t>2 ქულა</t>
  </si>
  <si>
    <t>3 ქულა</t>
  </si>
  <si>
    <t>ზეგავლენა ორგანიზაციის მიზნების მიღწევაზე</t>
  </si>
  <si>
    <t>არ არის პირდაპირ დაკავშირებული ორგანიზაციის მიზნების მიღწევასთან</t>
  </si>
  <si>
    <t>დაკავშირებულია ორგანიზაციის მიზნების მიღწევასთან</t>
  </si>
  <si>
    <t xml:space="preserve"> პირდაპირ  ზეგავლენა აქვს ორგანიზაციის მიზნების მიღწევაზე</t>
  </si>
  <si>
    <t xml:space="preserve">ოპერაციების კომპლექსურობა </t>
  </si>
  <si>
    <t>ოპერაციების კომპლექსურობა ფასდება შემდეგი ფაქტორების ანალიზით: ავტომატიზაციის დონე, ურთიერთდაკავშირებული და ურთიერთმოქმედი პროცესები, მესამე მხარეზე დამოკიდებულება და ა.შ.</t>
  </si>
  <si>
    <t xml:space="preserve">წინა აუდიტის შედეგები </t>
  </si>
  <si>
    <t>თუ წინა აუდიტის შეფასება იყო 'ეფექტური', ან 'საჭიროებს მცირედ გაუმჯობესებას', მაშინ გამოიყენება 1 ქულა</t>
  </si>
  <si>
    <t>თუ წინა აუდიტის შეფასება იყო 'საჭიროებს მნიშვნელოვან გაუმჯობესებას', მაშინ გამოიყენება 2 ქულა</t>
  </si>
  <si>
    <t>თუ წინა აუდიტის შეფასება იყო 'არადამაკმაყოფილებელი' ან აუდიტის სფერო საერთოდ არ შეფასებულა, მაშინ გამოიყენება 3 ქულა</t>
  </si>
  <si>
    <t>აუდიტორული რეკომენდაციების დანერგვის ხარისხი</t>
  </si>
  <si>
    <t>გამოსასწორებელი ქმედებები განხორციელდა დათქმულ ვადებში და ფასდება დამაკმაყოფილებლად, ან დათქმული ვადები კვლავ ძალაშია</t>
  </si>
  <si>
    <t>გამოსასწორებელი ქმედებები არ განხორციელებულა დათქმულ ვადებში, მაგრამ დაგვიანება არ აღემატება 6 თვეს</t>
  </si>
  <si>
    <t>გამოსასწორებელი ქმედებები არ განხორციელებულა დადგენილ ვადებში და დაგვიანება აღემატება 6 თვეს, ან აუდიტის სფერო საერთოდ არ შეფასებულა</t>
  </si>
  <si>
    <t xml:space="preserve">წინა აუდიტის შემდეგ გასული დრო </t>
  </si>
  <si>
    <t>წინა აუდიტი ჩატარდა გასულ წელს</t>
  </si>
  <si>
    <t>ბოლო აუდიტი განხორციელდა უკანასკნელი 3 წლის განმავლობაში, მაგრამ არა გასულ წელს</t>
  </si>
  <si>
    <t>აუდიტი არ განხორციელებულა ბოლო 3 წლის მანძილზე ან  აუდიტი საერთოდ არ ჩატარებულა</t>
  </si>
  <si>
    <t>თანამშრომელთა დენადობა</t>
  </si>
  <si>
    <t>თუ აუდიტის სფეროზე პასუხისმგებელ სტრუქტურულ ერთეულში ახალი თანამშრომლების რაოდენობა მერყეობს 0-20%-ში</t>
  </si>
  <si>
    <t>თუ აუდიტის სფეროზე პასუხისმგებელ სტრუქტურულ ერთეულში ახალი თანამშრომლების რაოდენობა მერყეობს 20-50%-ში, მაშინ გამოიყენება 2 ქულა</t>
  </si>
  <si>
    <t>თუ აუდიტის სფეროზე პასუხისმგებელ სტრუქტურულ ერთეულში ახალი თანამშრომლების რაოდენობა მერყეობს 50-100%-ში, მაშინ გამოიყენება 3 ქულა</t>
  </si>
  <si>
    <t>მნიშვნელოვანი ცვლილებები აუდიტის სფეროში</t>
  </si>
  <si>
    <t xml:space="preserve">აუდიტის სფეროში მნიშვნელოვანი ცვლილებები არ განხორციელებულა </t>
  </si>
  <si>
    <t xml:space="preserve"> აუდიტის სფეროში განხორციელდა უმნიშვნელო ცვლილებები</t>
  </si>
  <si>
    <t xml:space="preserve">აუდიტის სფეროში განხორციელდა მნიშვნელოვანი ცვლილებები (მაგ. ხელმძღვანელის დანიშვნა, ახალი პროდუქტის/ მომსახურების გაშვება, პროცესის დიზაინის ცვლილება და ა.შ.) </t>
  </si>
  <si>
    <t>რისკის მართვადობის ხარისხი</t>
  </si>
  <si>
    <t>ამ რისკის ფაქტორის შესაფასებლად მონაცემები მიღებულია რისკების მართვის სამსახურიდან. მაღალი მართვადობა  – 1 ქულა, დაბალი მართვადობა – 3 ქულა.</t>
  </si>
  <si>
    <t>რისკის კრიტერიუმების აღწერა</t>
  </si>
  <si>
    <t>რისკის სცენარები</t>
  </si>
  <si>
    <t>აღწერა</t>
  </si>
  <si>
    <t>შესაძლო ზარალი ჯარიმებიდან</t>
  </si>
  <si>
    <t>აუდიტის სფეროს მიმართ მოქმედი რეგულაციების არასათანადო დაცვით გამოწვეული საოპერაციო შეფერხებების ან/და ფინანსური ჯარიმების რისკი</t>
  </si>
  <si>
    <t>IT / კიბერ თაღლითობა</t>
  </si>
  <si>
    <t>აუდიტის სფეროში არაეფექტური კონტროლის გარემოს გამო თაღლითური საქმიანობის (მაგ., თანამშრომლებს შორის გარიგება, არაავტორიზებული წვდომა) გზით ორგანიზაციისთვის მიყენებული ფინანსური და რეპუტაციული ზიანის რისკი</t>
  </si>
  <si>
    <t>მონაცემთა დაკარგვა / არაავტორიზებული გამჟღავნება</t>
  </si>
  <si>
    <t>აუდიტის სფეროში არაეფექტური კონტროლის გარემოს გამო მონაცემთა არასანქცირებული გამჟღავნების/დაკარგვის გზით ორგანიზაციისთვის ფინანსური, რეპუტაციული, სამართლებრივი ან/და ოპერაციული ზიანის რისკი</t>
  </si>
  <si>
    <t>ბიზნეს სერვისების / პროცესების შეფერხება</t>
  </si>
  <si>
    <t>აუდიტის სფეროში არაეფექტური კონტროლის გარემოს გამო ორგანიზაციის სერვისებისა და პროცესების შეფერხებით გამოწვეული ფინანსური და რეპუტაციის ზიანის რისკი</t>
  </si>
  <si>
    <t>IT რესურსების არაეფექტიანი მართვა</t>
  </si>
  <si>
    <t>ინფორმაციულ აქტივებზე არაავტორიზებული წვდომა / მათი მოდიფიკაცია</t>
  </si>
  <si>
    <t>აუდიტის სფეროში არაეფექტური კონტროლის გარემოს გამო ინფორმაციულ აქტივებზე არასანქცირებული წვდომით ან/და მათი მოდიფიცირებით ორგანიზაციაზე ფინანსური, რეპუტაციული ან/და სამართლებრივი ზიანის ან/და ოპერაციული შეფერხების რისკი</t>
  </si>
  <si>
    <t xml:space="preserve"> რისკის ალბათობის და ზეგავლენის დონეები</t>
  </si>
  <si>
    <t>რეიტინგი</t>
  </si>
  <si>
    <t>ალბათობა</t>
  </si>
  <si>
    <t>ზეგავლენა</t>
  </si>
  <si>
    <t>არ შეესაბამება</t>
  </si>
  <si>
    <t>დაბალი</t>
  </si>
  <si>
    <t>საშუალო</t>
  </si>
  <si>
    <t xml:space="preserve">მაღალი </t>
  </si>
  <si>
    <t>ნარჩენი რისკის კატეგორია</t>
  </si>
  <si>
    <t>თანდაყოლილი რისკი</t>
  </si>
  <si>
    <t>კონტროლის გარემო</t>
  </si>
  <si>
    <t>ადეკვატური (1-1.95)</t>
  </si>
  <si>
    <t>საჭიროებს ყურადღებას (1.96-2.55)</t>
  </si>
  <si>
    <t>სუსტი (2.55-3)</t>
  </si>
  <si>
    <t>მაღალი  (6.5-9)</t>
  </si>
  <si>
    <t>ზომიერი  (17.55)</t>
  </si>
  <si>
    <t>ზომიერად მაღალი   (22.95)</t>
  </si>
  <si>
    <t>მაღალი  (27)</t>
  </si>
  <si>
    <t>საშუალო (4.5-6.5)</t>
  </si>
  <si>
    <t>დაბალი (12.67)</t>
  </si>
  <si>
    <t>ზომიერი  (16.57)</t>
  </si>
  <si>
    <t>ზომიერად მაღალი   (22.5)</t>
  </si>
  <si>
    <t>დაბალი (1-4.5)</t>
  </si>
  <si>
    <t>დაბალი (8.77)</t>
  </si>
  <si>
    <t>დაბალი (11.475)</t>
  </si>
  <si>
    <t>ზომიერი  (13.5)</t>
  </si>
  <si>
    <t xml:space="preserve">აუდიტის სფეროს კონტროლის გარემოს შეფასების კრიტერიუმები </t>
  </si>
  <si>
    <t xml:space="preserve"> კონტროლის გარემო (საშუალო შეწონილი) </t>
  </si>
  <si>
    <t xml:space="preserve">ორგანიზაციული მიზნები </t>
  </si>
  <si>
    <t>1.ზეგავლენა ორგანიზაციის მიზნების მიღწევაზე</t>
  </si>
  <si>
    <t xml:space="preserve">2. ოპერაციების კომპლექსურობა </t>
  </si>
  <si>
    <t xml:space="preserve">3. წინა აუდიტის შედეგები </t>
  </si>
  <si>
    <t xml:space="preserve">4. აუდიტის რეკომენდაციების დანერგვის ხარისხი </t>
  </si>
  <si>
    <t xml:space="preserve">5. წინა აუდიტის შემდეგ გასული დრო </t>
  </si>
  <si>
    <t>6. თანამშრომელთა დენადობა</t>
  </si>
  <si>
    <t>7. მნიშვნელოვანი ცვლილებები აუდიტის სფეროში</t>
  </si>
  <si>
    <t xml:space="preserve">8.რისკის მართვადობის ხარისხი </t>
  </si>
  <si>
    <t>OO1, OO4</t>
  </si>
  <si>
    <t xml:space="preserve">ცოდნისა და ინტელექტუალური საკუთრების მართვა </t>
  </si>
  <si>
    <t xml:space="preserve">ტექნოლოგიური ცვლილება </t>
  </si>
  <si>
    <t xml:space="preserve"> დაკავშირებული რისკის სცენარები</t>
  </si>
  <si>
    <t>რისკის ალბათობა</t>
  </si>
  <si>
    <t>რისკის ზემოქმედება</t>
  </si>
  <si>
    <t>IT/კიბერ თაღლითობა</t>
  </si>
  <si>
    <t>ბიზნეს სერვისების/ პროცესების შეფერხება</t>
  </si>
  <si>
    <t>რისკის შეფასება (საშუალო შეწონილი):</t>
  </si>
  <si>
    <t>კონტროლის გარემოს შეფასება</t>
  </si>
  <si>
    <t>თანდაყოლილი რისკის ქულა</t>
  </si>
  <si>
    <t>თანდაყოლილი რისკის დასაბუთბა</t>
  </si>
  <si>
    <t>ნარჩენი რისკი
(აუდიტის სფეროს ქულა)</t>
  </si>
  <si>
    <t>უმაღლესი ხელმძღვანელობის დაკვეთა</t>
  </si>
  <si>
    <t>კანონმდებლობით გათვალისწინებული სავალდებულო აუდიტი</t>
  </si>
  <si>
    <t>პრიორიტეტულობის რეიტინგი</t>
  </si>
  <si>
    <t>შეავსეთ ....</t>
  </si>
  <si>
    <t>არა</t>
  </si>
  <si>
    <t>Internal Fraud</t>
  </si>
  <si>
    <t>აქ სუბიექტური ვარ ერთადერთ ზოგიერთ ფილიალში წარსულში მომხდარი ფროდი გავითვალისწინე</t>
  </si>
  <si>
    <t>Unqualified employees</t>
  </si>
  <si>
    <t>აქ ვგულისხმობ თანამშრომლების მიერ დაშვებულ ხარვეზებს და არა თვითონ თანამშრომელს როგორც სუბიექტს</t>
  </si>
  <si>
    <t xml:space="preserve">Deterioration quality of portfolio </t>
  </si>
  <si>
    <t>Impact</t>
  </si>
  <si>
    <t>თუ ფილიალის პორთფელის წილი მთლიანი ბანკის პორთფელის 0.5%-ზე ნაკლებია ან ტოლი მაშინ 1-იანი, თ ნაკლებია ან ტოლი 1%-ზე მაშინ 2-იანი, თუ ნაკლებია ან ტოლი 1.5%-ზე მაშინ 3-იანი, თუ მეტია 1.5%-ზე მაშინ 4-იანი.</t>
  </si>
  <si>
    <t>Likelihood</t>
  </si>
  <si>
    <t>ფილიალის ბოლო შემოწმებისას ამოღებული პორთფელის მდგომარეობით თუ 2% რეზერვიანი სესხების წილი ფილიალის პორთფელში შეადგენს 90%-ზე ნაკლებს მაშინ 4-იანი, თუ ნაკლებია 93%-ზე მაშინ 3-იანი, თუ ნაკლებია 96%-ზე მაშინ 2-იანი, თ მეტია 96%-ზე მაშინ 1-იანი</t>
  </si>
  <si>
    <t>არ შემოწმებულა BR</t>
  </si>
  <si>
    <t>არ შემოწმებულა ფუნქციონირებს 2016-დან</t>
  </si>
  <si>
    <t>არ შემოწმებულა constanta</t>
  </si>
  <si>
    <t>არ შემოწმებულა TBC</t>
  </si>
  <si>
    <t>ხაზინა</t>
  </si>
  <si>
    <t>1-დან 26-ის ჩათვლით</t>
  </si>
  <si>
    <t>ok</t>
  </si>
  <si>
    <t xml:space="preserve">გასაახლებელია 17ით </t>
  </si>
  <si>
    <t>2017 Nov</t>
  </si>
  <si>
    <t>2017 Dec</t>
  </si>
  <si>
    <t>ფილიალი</t>
  </si>
  <si>
    <t>განყ #</t>
  </si>
  <si>
    <t>დასახელება</t>
  </si>
  <si>
    <t>თბილისი</t>
  </si>
  <si>
    <t>სტაფი</t>
  </si>
  <si>
    <t>სალაროს ლიმიტები</t>
  </si>
  <si>
    <t>მოზიდული სახსრები GEL</t>
  </si>
  <si>
    <t>ანგ 1 თვეში გახსნა</t>
  </si>
  <si>
    <t>complexity ანგარიშების რაოდენობა</t>
  </si>
  <si>
    <t>1. Impact on the achievement of the Bank’s objectives</t>
  </si>
  <si>
    <t>materiality</t>
  </si>
  <si>
    <t>complexity 3</t>
  </si>
  <si>
    <t>ტრანზაქციები (სალაროს გასავლები</t>
  </si>
  <si>
    <t>ბოლო შემოწმების თარიღი 2018-ისთვის</t>
  </si>
  <si>
    <t>8. Significant changes in business process</t>
  </si>
  <si>
    <t>6. Time elapsed since previous audit</t>
  </si>
  <si>
    <t>შეფასება 2018-მდე</t>
  </si>
  <si>
    <t>შეამოწმა 2018-მდე</t>
  </si>
  <si>
    <t>დასაგეგმი კვირეები 2018</t>
  </si>
  <si>
    <t>კომენტარი</t>
  </si>
  <si>
    <t>BORJ</t>
  </si>
  <si>
    <t>სამცხე-ჯავახეთის რეგ. ფილიალი</t>
  </si>
  <si>
    <t>2014 QV4</t>
  </si>
  <si>
    <t>AI</t>
  </si>
  <si>
    <t>RUST</t>
  </si>
  <si>
    <t>ქვემო ქართლის რეგ. ფილიალი</t>
  </si>
  <si>
    <t>2015 QV4</t>
  </si>
  <si>
    <t>NK</t>
  </si>
  <si>
    <t>KUTA</t>
  </si>
  <si>
    <t>ქუთაისის ფილიალი</t>
  </si>
  <si>
    <t>2015 QV3</t>
  </si>
  <si>
    <t>POTI</t>
  </si>
  <si>
    <t>ფოთის ფილიალი</t>
  </si>
  <si>
    <t>NADZ</t>
  </si>
  <si>
    <t>ნაძალადევის ფილიალი</t>
  </si>
  <si>
    <t>2015 QV1</t>
  </si>
  <si>
    <t>NG</t>
  </si>
  <si>
    <t>VAKE</t>
  </si>
  <si>
    <t>ცენტრალური ფილიალი</t>
  </si>
  <si>
    <t>MTAT</t>
  </si>
  <si>
    <t>მთაწმინდის ფილიალი</t>
  </si>
  <si>
    <t>VERA</t>
  </si>
  <si>
    <t>ვერის ფილიალი</t>
  </si>
  <si>
    <t>2015 QV2</t>
  </si>
  <si>
    <t>TELA</t>
  </si>
  <si>
    <t>თელავის ფილიალი</t>
  </si>
  <si>
    <t>2016 QV2</t>
  </si>
  <si>
    <t>BATU</t>
  </si>
  <si>
    <t>ბათუმის ფილიალი</t>
  </si>
  <si>
    <t>MARJ</t>
  </si>
  <si>
    <t>მარჯანიშვილის ფილიალი</t>
  </si>
  <si>
    <t>2016 QV1</t>
  </si>
  <si>
    <t>AERO</t>
  </si>
  <si>
    <t>აეროპორტის სერვის ცენტრი</t>
  </si>
  <si>
    <t>2014 QV2</t>
  </si>
  <si>
    <t>DIGO</t>
  </si>
  <si>
    <t>აღმაშენებლის ხეივნის ს/ც</t>
  </si>
  <si>
    <t>DIDB</t>
  </si>
  <si>
    <t>დიდუბის ფილიალი</t>
  </si>
  <si>
    <t>SABU</t>
  </si>
  <si>
    <t>საბურთალოს ფილიალი</t>
  </si>
  <si>
    <t>2014 QV1</t>
  </si>
  <si>
    <t>RUSC</t>
  </si>
  <si>
    <t>რუსთაველის სერვის ცენტრი</t>
  </si>
  <si>
    <t>PT2C</t>
  </si>
  <si>
    <t>ფოთის სც #2</t>
  </si>
  <si>
    <t>TS2C</t>
  </si>
  <si>
    <t>წერეთლის გამზირის  სც #2</t>
  </si>
  <si>
    <t>VK1C</t>
  </si>
  <si>
    <t>ვაკის  სც #1</t>
  </si>
  <si>
    <t>2012 QV4</t>
  </si>
  <si>
    <t>TG7C</t>
  </si>
  <si>
    <t>თბილისის #7 სც გუდვილში</t>
  </si>
  <si>
    <t>SKSC</t>
  </si>
  <si>
    <t>სააკაძის მოედნის სც</t>
  </si>
  <si>
    <t>SI1C</t>
  </si>
  <si>
    <t>სიღნაღის სერვისცენტრი #1</t>
  </si>
  <si>
    <t>CH1C</t>
  </si>
  <si>
    <t>ჭავჭავაძის გამზირის  სც #1</t>
  </si>
  <si>
    <t>VP1C</t>
  </si>
  <si>
    <t>ვაჟა ფშაველას გამზირის სც #1</t>
  </si>
  <si>
    <t>GO1C</t>
  </si>
  <si>
    <t>გორის სც #1</t>
  </si>
  <si>
    <t>BA8C</t>
  </si>
  <si>
    <t>ბათუმის სერვისცენტრი #8</t>
  </si>
  <si>
    <t>KU1C</t>
  </si>
  <si>
    <t>ქუთაისის სერვისცენტრი #1</t>
  </si>
  <si>
    <t>2017 QV2</t>
  </si>
  <si>
    <t>AV1C</t>
  </si>
  <si>
    <t>ავლაბრის სც #1</t>
  </si>
  <si>
    <t>MT2C</t>
  </si>
  <si>
    <t>მთაწმინდის სერვისცენტრი #2</t>
  </si>
  <si>
    <t>ZG1C</t>
  </si>
  <si>
    <t>ზუგდიდის  სერვისცენტრი #1</t>
  </si>
  <si>
    <t>RS1C</t>
  </si>
  <si>
    <t>რუსთაველის სც #1</t>
  </si>
  <si>
    <t>KU2C</t>
  </si>
  <si>
    <t>ქუთაისის სც #2</t>
  </si>
  <si>
    <t>VP2C</t>
  </si>
  <si>
    <t>ვაჟა ფშაველას გამზირი ს/ც #2</t>
  </si>
  <si>
    <t>AG1C</t>
  </si>
  <si>
    <t>აღმაშენებლის  გამზირის სც #1</t>
  </si>
  <si>
    <t>BT9C</t>
  </si>
  <si>
    <t>ბათუმის სც #9</t>
  </si>
  <si>
    <t>2014 QV3</t>
  </si>
  <si>
    <t>GL1C</t>
  </si>
  <si>
    <t>გლდანის სც #1</t>
  </si>
  <si>
    <t>RS2C</t>
  </si>
  <si>
    <t>რუსთაველის სც #2</t>
  </si>
  <si>
    <t>2017 QV1</t>
  </si>
  <si>
    <t>VA1C</t>
  </si>
  <si>
    <t>ვარკეთილის სერვისცენტრი #1</t>
  </si>
  <si>
    <t>IS1C</t>
  </si>
  <si>
    <t>ისნის სც #1</t>
  </si>
  <si>
    <t>TC10</t>
  </si>
  <si>
    <t>#10 ს/ც "თბილისი ცენტრალში"</t>
  </si>
  <si>
    <t>DGSC</t>
  </si>
  <si>
    <t>დავით გამრეკელის სც</t>
  </si>
  <si>
    <t>KU3C</t>
  </si>
  <si>
    <t>ქუთაისის სერვის ცენტრი #3</t>
  </si>
  <si>
    <t>RU2C</t>
  </si>
  <si>
    <t>რუსთავის სერვის ცენტრი #2</t>
  </si>
  <si>
    <t>RU3C</t>
  </si>
  <si>
    <t>რუსთავის სერვის ცენტრი #3</t>
  </si>
  <si>
    <t>RU4C</t>
  </si>
  <si>
    <t>რუსთავის სერვის ცენტრი #4</t>
  </si>
  <si>
    <t>TG11</t>
  </si>
  <si>
    <t>#11 ს/ც "ქავთარაძის გუდვილში"</t>
  </si>
  <si>
    <t>VP3C</t>
  </si>
  <si>
    <t>ვაჟა-ფშაველას გამზირის სც #3</t>
  </si>
  <si>
    <t>TM13</t>
  </si>
  <si>
    <t>ქ. თბილისის სერვის ცენტრი # 13 (თბილისი მოლში)</t>
  </si>
  <si>
    <t>2013 QV3</t>
  </si>
  <si>
    <t>MARN</t>
  </si>
  <si>
    <t>მარნეულის ს/ც 1</t>
  </si>
  <si>
    <t>2017 QV3</t>
  </si>
  <si>
    <t>IUST</t>
  </si>
  <si>
    <t>თბილისის იუსტიციის სახლის ს/ც</t>
  </si>
  <si>
    <t>2013 QV2</t>
  </si>
  <si>
    <t>DIGM</t>
  </si>
  <si>
    <t>დიღმის მასივის სერვის ცენტრი</t>
  </si>
  <si>
    <t>TC14</t>
  </si>
  <si>
    <t>სს"თიბისი  ბანკის" თბილისის ს\ც #14 საბურთალოზე</t>
  </si>
  <si>
    <t>ORT1</t>
  </si>
  <si>
    <t>ორთაჭალის ს/ც#1</t>
  </si>
  <si>
    <t>TK6C</t>
  </si>
  <si>
    <t>#6 ს/ც "კიდობანში"</t>
  </si>
  <si>
    <t>GDSC</t>
  </si>
  <si>
    <t xml:space="preserve"> სერვის ცენტრი გუდაურში</t>
  </si>
  <si>
    <t>TI15</t>
  </si>
  <si>
    <t xml:space="preserve"> ს/ც #15 იაშვილის კლინიკაში</t>
  </si>
  <si>
    <t>2016 QV4</t>
  </si>
  <si>
    <t>TK16</t>
  </si>
  <si>
    <t xml:space="preserve"> ს/ც #16 "ქარვასლაში"</t>
  </si>
  <si>
    <t>CH17</t>
  </si>
  <si>
    <t>სს თიბისი ბანკის ჭავჭავაძის ს/ც#17 იურ.პირებისთვის</t>
  </si>
  <si>
    <t>IS2C</t>
  </si>
  <si>
    <t>ისნის  ს/ც #2</t>
  </si>
  <si>
    <t>GO2C</t>
  </si>
  <si>
    <t>გორის ს/ც #2</t>
  </si>
  <si>
    <t>MR2C</t>
  </si>
  <si>
    <t>მარნეულის ს/ც #2</t>
  </si>
  <si>
    <t>TN1C</t>
  </si>
  <si>
    <t>წნორის ს/ც #1</t>
  </si>
  <si>
    <t>KO1C</t>
  </si>
  <si>
    <t>ქობულეთის ს/ც #1</t>
  </si>
  <si>
    <t>2016 QV3</t>
  </si>
  <si>
    <t>KH1C</t>
  </si>
  <si>
    <t>ხაშურის ს/ც #1</t>
  </si>
  <si>
    <t>2017 QV4</t>
  </si>
  <si>
    <t>განსახილველი</t>
  </si>
  <si>
    <t>ZS1C</t>
  </si>
  <si>
    <t>ზესტაფონის ს/ც #1</t>
  </si>
  <si>
    <t>LG1C</t>
  </si>
  <si>
    <t>ლაგოდეხის ს/ც #1</t>
  </si>
  <si>
    <t>DD1C</t>
  </si>
  <si>
    <t>დედოფლისწყაროს ს/ც #1</t>
  </si>
  <si>
    <t>SG1C</t>
  </si>
  <si>
    <t>საგარეჯოს ს/ც #1</t>
  </si>
  <si>
    <t>AT1C</t>
  </si>
  <si>
    <t>ახალციხის ს/ც #1</t>
  </si>
  <si>
    <t>RU6C</t>
  </si>
  <si>
    <t>რუსთავის ს/ც #6</t>
  </si>
  <si>
    <t>GB1C</t>
  </si>
  <si>
    <t>გარდაბნის ს/ც #1</t>
  </si>
  <si>
    <t>SM1C</t>
  </si>
  <si>
    <t>სამტრედიის ს/ც #1</t>
  </si>
  <si>
    <t>KU4C</t>
  </si>
  <si>
    <t>ქუთაისის ს/ც #4</t>
  </si>
  <si>
    <t>GU1C</t>
  </si>
  <si>
    <t>გურჯაანის ს/ც #1</t>
  </si>
  <si>
    <t>GL2C</t>
  </si>
  <si>
    <t>გლდანის ს/ც #2</t>
  </si>
  <si>
    <t>VA2C</t>
  </si>
  <si>
    <t>ვარკეთილის ს/ც #2</t>
  </si>
  <si>
    <t>AK1C</t>
  </si>
  <si>
    <t>ახალქალაქის ს/ც #1</t>
  </si>
  <si>
    <t>KS1C</t>
  </si>
  <si>
    <t>კასპის ს/ც #1</t>
  </si>
  <si>
    <t>LI1C</t>
  </si>
  <si>
    <t>ლილოს ს/ც #1</t>
  </si>
  <si>
    <t>KV1C</t>
  </si>
  <si>
    <t>ყვარლის ს/ც #1</t>
  </si>
  <si>
    <t>BN1C</t>
  </si>
  <si>
    <t>ბოლნისის ს/ც #1</t>
  </si>
  <si>
    <t>MU1C</t>
  </si>
  <si>
    <t>მუხრანის ს/ც #1</t>
  </si>
  <si>
    <t>AM1C</t>
  </si>
  <si>
    <t>ახმეტის ს/ც #1</t>
  </si>
  <si>
    <t>TJ1C</t>
  </si>
  <si>
    <t>თერჯოლის ს/ც #1</t>
  </si>
  <si>
    <t>KN1C</t>
  </si>
  <si>
    <t>ხონის ს/ც #1</t>
  </si>
  <si>
    <t>N/A</t>
  </si>
  <si>
    <t>TK1C</t>
  </si>
  <si>
    <t>წალკის ს/ც #1</t>
  </si>
  <si>
    <t>IM1C</t>
  </si>
  <si>
    <t>იომუღანლოს ს/ც #1</t>
  </si>
  <si>
    <t>KA1C</t>
  </si>
  <si>
    <t>კაბალის ს/ც #1</t>
  </si>
  <si>
    <t>MA1C</t>
  </si>
  <si>
    <t>მარტყოფის ს/ც #1</t>
  </si>
  <si>
    <t>SE1C</t>
  </si>
  <si>
    <t>სენაკის ს/ც #1</t>
  </si>
  <si>
    <t>AD1C</t>
  </si>
  <si>
    <t>ადიგენის ს/ც #1</t>
  </si>
  <si>
    <t>KR1C</t>
  </si>
  <si>
    <t>ქარელის ს/ც #1</t>
  </si>
  <si>
    <t>OZ1C</t>
  </si>
  <si>
    <t>ოზურგეთის ს/ც #1</t>
  </si>
  <si>
    <t>DM1C</t>
  </si>
  <si>
    <t>დმანისის ს/ც #1</t>
  </si>
  <si>
    <t>KB1C</t>
  </si>
  <si>
    <t>ხობის ს/ც #1</t>
  </si>
  <si>
    <t>AB1C</t>
  </si>
  <si>
    <t>აბაშის ს/ც #1</t>
  </si>
  <si>
    <t>KL1C</t>
  </si>
  <si>
    <t>ხულოს ს/ც #1</t>
  </si>
  <si>
    <t>VN1C</t>
  </si>
  <si>
    <t>ვანის ს/ც #1</t>
  </si>
  <si>
    <t>ML1C</t>
  </si>
  <si>
    <t>მარტვილის ს/ც #1</t>
  </si>
  <si>
    <t>BG1C</t>
  </si>
  <si>
    <t>ბაღდათის ს/ც #1</t>
  </si>
  <si>
    <t>NI1C</t>
  </si>
  <si>
    <t>ნინოწმინდის ს/ც #1</t>
  </si>
  <si>
    <t>TA1C</t>
  </si>
  <si>
    <t>წალენჯიხის ს/ც #1</t>
  </si>
  <si>
    <t>MR3C</t>
  </si>
  <si>
    <t>მარნეულის ს/ც #3</t>
  </si>
  <si>
    <t>SA2C</t>
  </si>
  <si>
    <t>სადგურის ს/ც #2</t>
  </si>
  <si>
    <t>AS1C</t>
  </si>
  <si>
    <t>ასპინძის ს/ც #1</t>
  </si>
  <si>
    <t>AL1C</t>
  </si>
  <si>
    <t>ამბროლაურის ს/ც #1</t>
  </si>
  <si>
    <t>KHEC</t>
  </si>
  <si>
    <t>ხელვაჩაურის ს/ც #1</t>
  </si>
  <si>
    <t>SANC</t>
  </si>
  <si>
    <t>სანზონის ს/ც #1</t>
  </si>
  <si>
    <t>CHOC</t>
  </si>
  <si>
    <t>ჩოხატაურის ს/ც #1</t>
  </si>
  <si>
    <t>SACC</t>
  </si>
  <si>
    <t>საჩხერის ს/ც #1</t>
  </si>
  <si>
    <t>GM19</t>
  </si>
  <si>
    <t>ს.ს. „თიბისი ბანკის“ თბილისის #19 ს/ც გლდანი მოლში</t>
  </si>
  <si>
    <t>MC20</t>
  </si>
  <si>
    <t>თბილისის #20 ს/ც საგამოფენო ცენტრში</t>
  </si>
  <si>
    <t>VP5C</t>
  </si>
  <si>
    <t>სს „თიბისი ბანკის“ ვაჟა-ფშაველას გამზირის სც #5</t>
  </si>
  <si>
    <t>EP21</t>
  </si>
  <si>
    <t>სც #21 ისთ ფოინთში</t>
  </si>
  <si>
    <t>არ შემოწმებულა TBC ფუნქციონირებს 2016-დან</t>
  </si>
  <si>
    <t>TS3C</t>
  </si>
  <si>
    <t xml:space="preserve">წერეთლის ს/ც #3  </t>
  </si>
  <si>
    <t>BOR3</t>
  </si>
  <si>
    <t xml:space="preserve">ბორჯომის ს/ც #3  </t>
  </si>
  <si>
    <t>ME22</t>
  </si>
  <si>
    <t>სც #22  მერიაში</t>
  </si>
  <si>
    <t>GA1C</t>
  </si>
  <si>
    <t>გამსახურდიას სც #1</t>
  </si>
  <si>
    <t>არ შემოწმებულა TBC ფუნქციონირებს 2017-დან</t>
  </si>
  <si>
    <t>GM23</t>
  </si>
  <si>
    <t>სც#23 გლდანის სავაჭრო ცენტრში</t>
  </si>
  <si>
    <t>DG2C</t>
  </si>
  <si>
    <t>დიღმის სც #2</t>
  </si>
  <si>
    <t>KUCC</t>
  </si>
  <si>
    <t>ქუთაისის საკასო ცენტრი</t>
  </si>
  <si>
    <t>AG2C</t>
  </si>
  <si>
    <t>აღმაშენებლის გამზირის სც #2</t>
  </si>
  <si>
    <t>AT2C</t>
  </si>
  <si>
    <t>ახალციხის სც #2</t>
  </si>
  <si>
    <t>შემოწმდა მხოლოდ სალაროს ნაწილში</t>
  </si>
  <si>
    <t>BT11</t>
  </si>
  <si>
    <t>ბათუმის სც #11</t>
  </si>
  <si>
    <t>BT12</t>
  </si>
  <si>
    <t>ბათუმის სც #12</t>
  </si>
  <si>
    <t>VK3C</t>
  </si>
  <si>
    <t>ვაკის სც #3</t>
  </si>
  <si>
    <t>CH24</t>
  </si>
  <si>
    <t>სც #24 ი. ჭავჭავაძეზე</t>
  </si>
  <si>
    <t>CT25</t>
  </si>
  <si>
    <t>სც #25 (სასამართლო)</t>
  </si>
  <si>
    <t>INGR</t>
  </si>
  <si>
    <t>სც #27 (ინგოროყვას კლინიკა)</t>
  </si>
  <si>
    <t>NAD2</t>
  </si>
  <si>
    <t>ნაძალადევის სც #2</t>
  </si>
  <si>
    <t>DEL2</t>
  </si>
  <si>
    <t>დელისის სც #2</t>
  </si>
  <si>
    <t>MT3C</t>
  </si>
  <si>
    <t>მთაწმინდის სც #3</t>
  </si>
  <si>
    <t>GL3C</t>
  </si>
  <si>
    <t>გლდანის სც #3</t>
  </si>
  <si>
    <t>OR29</t>
  </si>
  <si>
    <t>სც #29 (ორთაჭალაში, საპატრულო)</t>
  </si>
  <si>
    <t>არ არის ხაზინის ლიმიტებში</t>
  </si>
  <si>
    <t>GL4C</t>
  </si>
  <si>
    <t>გლდანის სც #4</t>
  </si>
  <si>
    <t>GO3C</t>
  </si>
  <si>
    <t>გორის სც #3</t>
  </si>
  <si>
    <t>IS3C</t>
  </si>
  <si>
    <t>ისნის  სც #3</t>
  </si>
  <si>
    <t>ML28</t>
  </si>
  <si>
    <t>სც #28 (მელიქიშვილი)</t>
  </si>
  <si>
    <t>KU7C</t>
  </si>
  <si>
    <t>ქუთაისის სც #7</t>
  </si>
  <si>
    <t>ORT2</t>
  </si>
  <si>
    <t>ორთაჭალის სც #2</t>
  </si>
  <si>
    <t>PKN2</t>
  </si>
  <si>
    <t>პეკინის გამზირის სც #2</t>
  </si>
  <si>
    <t>RU7C</t>
  </si>
  <si>
    <t>რუსთავის სც #7</t>
  </si>
  <si>
    <t>TMS2</t>
  </si>
  <si>
    <t>თამარ მეფის გამზირის სც #2</t>
  </si>
  <si>
    <t>SA3C</t>
  </si>
  <si>
    <t>სადგურის  სც #3</t>
  </si>
  <si>
    <t>SAN2</t>
  </si>
  <si>
    <t>სანზონის სც #2</t>
  </si>
  <si>
    <t>TL3C</t>
  </si>
  <si>
    <t>თელავის სც #3</t>
  </si>
  <si>
    <t>TS4C</t>
  </si>
  <si>
    <t>წერეთლის გამზირის სც #4</t>
  </si>
  <si>
    <t>VP6C</t>
  </si>
  <si>
    <t>ვაჟა ფშაველას გამზირის სც #6</t>
  </si>
  <si>
    <t>ZS2C</t>
  </si>
  <si>
    <t>ზესტაფონის სც #2</t>
  </si>
  <si>
    <t>ZG3C</t>
  </si>
  <si>
    <t>ზუგდიდის სც #3</t>
  </si>
  <si>
    <t>ZG4C</t>
  </si>
  <si>
    <t>ზუგდიდის სც #4</t>
  </si>
  <si>
    <t>AE31</t>
  </si>
  <si>
    <t>თბილისის სც #31 აეროპორტში</t>
  </si>
  <si>
    <t>UN30</t>
  </si>
  <si>
    <t xml:space="preserve">საუნივერისიტეტო კლინიკის  სც #30 </t>
  </si>
  <si>
    <t>GT32</t>
  </si>
  <si>
    <t>სც #32 გალერეა თბილისში</t>
  </si>
  <si>
    <t>Number</t>
  </si>
  <si>
    <t>Unite</t>
  </si>
  <si>
    <t>Person in Charge</t>
  </si>
  <si>
    <t>Status</t>
  </si>
  <si>
    <t>last audit date</t>
  </si>
  <si>
    <t>ადამიანთა რესურსების მართვა</t>
  </si>
  <si>
    <t>ნინო გაჩეჩილაძე</t>
  </si>
  <si>
    <t>გენერალური დირექტორის პირველი მოადგილე</t>
  </si>
  <si>
    <t>პაატა ღაძაძე</t>
  </si>
  <si>
    <t xml:space="preserve">QII 2016 </t>
  </si>
  <si>
    <t xml:space="preserve">HR </t>
  </si>
  <si>
    <t>არარეზიდენტი პირების აქტივების მართვა</t>
  </si>
  <si>
    <t>ნინო სტურუა</t>
  </si>
  <si>
    <t>კორპორატიული სექტორი</t>
  </si>
  <si>
    <t>Various</t>
  </si>
  <si>
    <t>გენერალური დირექტორის მოადგილე</t>
  </si>
  <si>
    <t>გიორგი თხელიძე</t>
  </si>
  <si>
    <t>excluded</t>
  </si>
  <si>
    <t>Included in Loan Portfolio Audit</t>
  </si>
  <si>
    <t xml:space="preserve">მოწმდება საკრედიტო შემოწმწბის დროს </t>
  </si>
  <si>
    <t>New</t>
  </si>
  <si>
    <t>საოპერაციო დეპარტამენტი</t>
  </si>
  <si>
    <t>ჯუმბერ წულაძე</t>
  </si>
  <si>
    <t>კორპორატიული რეპორტინგი, ანალიზი და დაგეგმვა</t>
  </si>
  <si>
    <t>თამარ რექხვიაშვილი</t>
  </si>
  <si>
    <t>ტექნოლოგიური პროდუქტების გაყიდვები</t>
  </si>
  <si>
    <t>ნინო ჩაჩნიძე/ვაჟა ბერიაშვილი</t>
  </si>
  <si>
    <t>ნინო მასურაშვილი</t>
  </si>
  <si>
    <t>To be discussed in the next year planning</t>
  </si>
  <si>
    <t>მულტიჩენელის  განვითარება</t>
  </si>
  <si>
    <t>ზვიად წოწკოლაური/ვაჟა ბერიაშვილი</t>
  </si>
  <si>
    <t>ექვაირინგი</t>
  </si>
  <si>
    <t>ბაია ჭალელიშვილი/ ვაჟა ბერიაშვილი</t>
  </si>
  <si>
    <t xml:space="preserve">დისტანციური სერვისცები </t>
  </si>
  <si>
    <t>ია დრეიძე/ვაჟა ბერიაშვილი</t>
  </si>
  <si>
    <t xml:space="preserve">QIII 2016 </t>
  </si>
  <si>
    <t xml:space="preserve">Call Centre </t>
  </si>
  <si>
    <t>სტრატეგიული საოპერაციო პროექტები</t>
  </si>
  <si>
    <t>ირაკლი კეჭაღმაძე/ვაჟა ბერიაშვილი</t>
  </si>
  <si>
    <t xml:space="preserve">VIP კლიენტების მომსახურება </t>
  </si>
  <si>
    <r>
      <rPr>
        <sz val="11"/>
        <color rgb="FFFF0000"/>
        <rFont val="Calibri"/>
        <family val="2"/>
        <scheme val="minor"/>
      </rPr>
      <t>ეკატერინე ჭელიძე (მ.შ)</t>
    </r>
    <r>
      <rPr>
        <sz val="10"/>
        <color theme="1"/>
        <rFont val="Arial"/>
        <family val="2"/>
      </rPr>
      <t>/ნატა ხურციძე</t>
    </r>
  </si>
  <si>
    <t xml:space="preserve">ბიზნესის ანალიზი </t>
  </si>
  <si>
    <t>კონსტანტინე ხოფერია</t>
  </si>
  <si>
    <t>წინასწარ დამტკიცებული სესხების სხვადასხვა არხებით გაყიდვა</t>
  </si>
  <si>
    <t>გიორგი ალიბეგაშვილი</t>
  </si>
  <si>
    <t>???</t>
  </si>
  <si>
    <t>რეგიონალური მართვა</t>
  </si>
  <si>
    <t>Included in Operations and Loan Portfolio Audits</t>
  </si>
  <si>
    <t>ფილიალები /  სერვის ცენტრები</t>
  </si>
  <si>
    <t>საკრედიტო ბარათების და განვადებების ბიზნესის მართვა</t>
  </si>
  <si>
    <t>ეკატერინე სანაძე</t>
  </si>
  <si>
    <t xml:space="preserve">პერსონალური საბანკო მომსახურება </t>
  </si>
  <si>
    <t>ზურაბ ბარათაშვილი</t>
  </si>
  <si>
    <t xml:space="preserve">QII 2014 / QI 2016 /QIII 2016 </t>
  </si>
  <si>
    <t xml:space="preserve">VIP Banking / Personal Banking  </t>
  </si>
  <si>
    <t>სახელფასო პროექტების გაყდივები</t>
  </si>
  <si>
    <t>ოთარ ხოშტარია</t>
  </si>
  <si>
    <t xml:space="preserve">საოპერაციო ბიზნესის განვითარება და გაყიდვები </t>
  </si>
  <si>
    <t>თამარ ანთიძე</t>
  </si>
  <si>
    <t xml:space="preserve">საცალო სესხების გაყიდვები </t>
  </si>
  <si>
    <t>ლევან დიასამიძე</t>
  </si>
  <si>
    <t>იპოთეკური ცენტრი</t>
  </si>
  <si>
    <t>თეონა ბრაგვაძე</t>
  </si>
  <si>
    <t>საცალო რეპორტინგი, ანალიზი და დაგეგმვა</t>
  </si>
  <si>
    <t>გიორგი სალია</t>
  </si>
  <si>
    <t>წასაშლელია</t>
  </si>
  <si>
    <t>მარკეტინგის და ბრენდის განვითარება</t>
  </si>
  <si>
    <t>ნინო ეგაძე</t>
  </si>
  <si>
    <t>ნიკოლოზ ქურდიანი</t>
  </si>
  <si>
    <t>ოკ</t>
  </si>
  <si>
    <t xml:space="preserve">კვლევა და ანალიტიკა </t>
  </si>
  <si>
    <r>
      <t>ალექსანდრე მაყაშვილი</t>
    </r>
    <r>
      <rPr>
        <sz val="11"/>
        <color rgb="FFFF0000"/>
        <rFont val="Calibri"/>
        <family val="2"/>
        <scheme val="minor"/>
      </rPr>
      <t>/ნინო ეგაძე</t>
    </r>
  </si>
  <si>
    <t>ციფრული მარკეტინგი</t>
  </si>
  <si>
    <r>
      <t>გიორგი კაპანაძე</t>
    </r>
    <r>
      <rPr>
        <sz val="11"/>
        <color rgb="FFFF0000"/>
        <rFont val="Calibri"/>
        <family val="2"/>
        <scheme val="minor"/>
      </rPr>
      <t>/ნინო ეგაძე</t>
    </r>
  </si>
  <si>
    <t>ბრენდის და კრეატიული პროექტები</t>
  </si>
  <si>
    <r>
      <t>ქეთევან ყავლაშვილი/</t>
    </r>
    <r>
      <rPr>
        <sz val="11"/>
        <color rgb="FFFF0000"/>
        <rFont val="Calibri"/>
        <family val="2"/>
        <scheme val="minor"/>
      </rPr>
      <t>ნინო ეგაძე</t>
    </r>
  </si>
  <si>
    <t>კომერციული დაგეგმარება და კონტროლი</t>
  </si>
  <si>
    <t>მაკა ხაბეიშვილი</t>
  </si>
  <si>
    <t xml:space="preserve">მცირე და საშუალო ბიზნესის მართვა </t>
  </si>
  <si>
    <t>ნათია ვაჭარაძე/თამარ ჟიჟილაშვილი</t>
  </si>
  <si>
    <t>Included in Loan Portfolio Audits</t>
  </si>
  <si>
    <t xml:space="preserve">მიკრო ბიზნესის მართვა </t>
  </si>
  <si>
    <r>
      <t>ირაკლი ხატიაშვილი</t>
    </r>
    <r>
      <rPr>
        <sz val="11"/>
        <color rgb="FFFF0000"/>
        <rFont val="Calibri"/>
        <family val="2"/>
        <scheme val="minor"/>
      </rPr>
      <t>/თამარ ჟიჟილაშვილი</t>
    </r>
  </si>
  <si>
    <t>კორპორაციული კომუნიკაციების დეპარტამენტი</t>
  </si>
  <si>
    <t>თამარ კირვალიძე</t>
  </si>
  <si>
    <t xml:space="preserve">კორპორაციული კომუნიკაციები </t>
  </si>
  <si>
    <t>ქეთევან მაღალაშვილი</t>
  </si>
  <si>
    <t>ბიზნესის მხარდაჭერა</t>
  </si>
  <si>
    <t>კაპიტალის ბაზრები</t>
  </si>
  <si>
    <t>თამარ კაკულია</t>
  </si>
  <si>
    <t>გიორგი შაგიძე</t>
  </si>
  <si>
    <t>საერთაშორისო მედია და ინვესტორებთან ურთიერთობა</t>
  </si>
  <si>
    <t>შონ ვეიდ</t>
  </si>
  <si>
    <t>ინვესტორებთან ურთიერთობა</t>
  </si>
  <si>
    <r>
      <t>ანა რომელაშვილი</t>
    </r>
    <r>
      <rPr>
        <sz val="11"/>
        <color rgb="FFFF0000"/>
        <rFont val="Calibri"/>
        <family val="2"/>
        <scheme val="minor"/>
      </rPr>
      <t>/შონ ვეიდ</t>
    </r>
  </si>
  <si>
    <t>ფინანსური აღრიცხვა და ანგარიშგება</t>
  </si>
  <si>
    <t>დავით კუტალაძე</t>
  </si>
  <si>
    <t xml:space="preserve">ხაზინა და ფინანსური სერვისი </t>
  </si>
  <si>
    <t>მიხეილ ქორქაძე</t>
  </si>
  <si>
    <r>
      <rPr>
        <sz val="11"/>
        <color rgb="FFFF0000"/>
        <rFont val="Calibri"/>
        <family val="2"/>
        <scheme val="minor"/>
      </rPr>
      <t xml:space="preserve">ფინანსური </t>
    </r>
    <r>
      <rPr>
        <sz val="10"/>
        <color theme="1"/>
        <rFont val="Arial"/>
        <family val="2"/>
      </rPr>
      <t>ანალიზი</t>
    </r>
  </si>
  <si>
    <t>ლუარსაბ იმნაიშვილი/ქეთევან თევზაძე</t>
  </si>
  <si>
    <t>სტრატეგიული დაგეგმვა და ბიუჯეტირება</t>
  </si>
  <si>
    <t>ქეთევან თევზაძე</t>
  </si>
  <si>
    <t>ფინანსური აღრიცხვის საერთაშორისო სტანდარტები</t>
  </si>
  <si>
    <t>ეკატერინე დანელია/ თამარ მეტივიშვილი</t>
  </si>
  <si>
    <t xml:space="preserve">რეპორტინგი </t>
  </si>
  <si>
    <r>
      <rPr>
        <sz val="11"/>
        <color rgb="FFFF0000"/>
        <rFont val="Calibri"/>
        <family val="2"/>
        <scheme val="minor"/>
      </rPr>
      <t>თეონა გიორგობიანი</t>
    </r>
    <r>
      <rPr>
        <sz val="10"/>
        <color theme="1"/>
        <rFont val="Arial"/>
        <family val="2"/>
      </rPr>
      <t>/ თამარ მეტივიშვილი</t>
    </r>
  </si>
  <si>
    <t xml:space="preserve">QIII 2013/QIV 2014 </t>
  </si>
  <si>
    <t>NBG reporting / Basel rep. process</t>
  </si>
  <si>
    <t>ანგარიშწორება და საკორესპონდენტო ურთიერთობები</t>
  </si>
  <si>
    <t>ქეთევან გამგონეიშვილი</t>
  </si>
  <si>
    <t>ვანო ბალიაშვილი</t>
  </si>
  <si>
    <t>კლიენტების კმაყოფილების მართვა</t>
  </si>
  <si>
    <t>დავით ჯაფარიძე</t>
  </si>
  <si>
    <t>საკასო ცენტრი</t>
  </si>
  <si>
    <t>გელა აივაზიშვილი</t>
  </si>
  <si>
    <t xml:space="preserve">ინკასაცია </t>
  </si>
  <si>
    <t>გიორგი გუბაური</t>
  </si>
  <si>
    <t>ოპერაციების ცენტრალიზებულად დამუშავება</t>
  </si>
  <si>
    <t>ლელა კალანდარშივილი</t>
  </si>
  <si>
    <t xml:space="preserve">QIV 2013/QIII 2014 </t>
  </si>
  <si>
    <t>CBO</t>
  </si>
  <si>
    <t>პლასტიკური ბარათების სერვისცები და განვითარება</t>
  </si>
  <si>
    <t>ირაკლი ბაშელეიშვილი</t>
  </si>
  <si>
    <t>QIV</t>
  </si>
  <si>
    <t>e-comerce</t>
  </si>
  <si>
    <t>სამეურნეო უზრუნველყოფის განყოფილება</t>
  </si>
  <si>
    <t>როსტომ ტალახაძე</t>
  </si>
  <si>
    <t>QIII 2017</t>
  </si>
  <si>
    <t xml:space="preserve">შესყიდვების განყოფილება </t>
  </si>
  <si>
    <t>სოფიკო ბერიშვილი</t>
  </si>
  <si>
    <t xml:space="preserve">QIII 2013 / QIV 2014 </t>
  </si>
  <si>
    <t xml:space="preserve">ლინის გუნდი </t>
  </si>
  <si>
    <t>გვანცა მურღვლიანი</t>
  </si>
  <si>
    <t>მომხმარებელთა მხარდაჭერის განყოფილება</t>
  </si>
  <si>
    <t>ნინო გელაშვილი</t>
  </si>
  <si>
    <t>საკრედიტო ადმინისტრაციის დეპარტამენტი</t>
  </si>
  <si>
    <t>ნანა ფარსადანიშვილი</t>
  </si>
  <si>
    <t>IT ადმინისტრაცია</t>
  </si>
  <si>
    <t>ალექსანდრა ანდრიანიდუ/გრიგორ კაჭარავა/ამირან შეროზია</t>
  </si>
  <si>
    <t>IT კლიენტების მომსახურებბა</t>
  </si>
  <si>
    <t>ნინო მოსიაშვილი/გრიგორ კაჭარავა/ამირან შეროზია</t>
  </si>
  <si>
    <t>IT ოპერაციების მართვა</t>
  </si>
  <si>
    <t>გივი დოჭვირი/გრიგორ კაჭარავა/ამირან შეროზია</t>
  </si>
  <si>
    <t>ბიზნესის ანალიზი და ხარისხის მართვა</t>
  </si>
  <si>
    <t>ალექსანდრე ისკონიანი/ამირან შეროზია</t>
  </si>
  <si>
    <t>პროგრამული უზრუნველყოფის განვითარება</t>
  </si>
  <si>
    <t>გიორგი ალხაზიშვილი/ამირან შეროზია</t>
  </si>
  <si>
    <t>მონაცემთა მართვა და ანგარიშგება</t>
  </si>
  <si>
    <t>ევგენია თეიმურაზაშვილი/ამირან შეროზია</t>
  </si>
  <si>
    <t>პროექტების მართვის ოფისი</t>
  </si>
  <si>
    <t>ინგა ყელაურაძე/ამირან შეროზია</t>
  </si>
  <si>
    <t>საინფორმაციო ტექნოლოგიების სტრატეგიული ჯგუფი</t>
  </si>
  <si>
    <t>ამირან შეროზია</t>
  </si>
  <si>
    <t>ინფორმაციული უსაფრთხოება</t>
  </si>
  <si>
    <t>გიორგი გურიელიძე/ამირან შეროზია</t>
  </si>
  <si>
    <t>ორგანიზაციული რისკების მართვა და სტრატეგიული პროექტი</t>
  </si>
  <si>
    <t>ნათია პაჭიკაშვილი</t>
  </si>
  <si>
    <t xml:space="preserve">გენერალური დირექტორის მოადგილე </t>
  </si>
  <si>
    <t>დავით ჭყონია</t>
  </si>
  <si>
    <t>ფინანსური რისკები</t>
  </si>
  <si>
    <t>თამარ ქავთარაძე</t>
  </si>
  <si>
    <t xml:space="preserve">QII 2015 </t>
  </si>
  <si>
    <t>Financial Risk Management Function</t>
  </si>
  <si>
    <t xml:space="preserve">რისკ რეპორტინგი </t>
  </si>
  <si>
    <t>კორპ. მცირე და საშუალო ბიზნესის საკრედიტო რისკების მართვა</t>
  </si>
  <si>
    <t>ნინო გელაშვილი/ლელა ჭინჭარაული</t>
  </si>
  <si>
    <t>QI 2015</t>
  </si>
  <si>
    <t xml:space="preserve"> credit risk</t>
  </si>
  <si>
    <t>საცალო სეგმენტის საკრედიტო რისკების მართვა</t>
  </si>
  <si>
    <t xml:space="preserve">ლელა ჭინჭარაული </t>
  </si>
  <si>
    <t>მიკრო სეგმენტის საკრედიტო რისკების მართვა</t>
  </si>
  <si>
    <t>ნათია ფხაკაძე/ ლელა ჭინჭარაული</t>
  </si>
  <si>
    <t>უზრუნველყოფის მართვა და შეფასება</t>
  </si>
  <si>
    <t>ვლადიმერ მაღნარაძე/ ლელა ჭინჭარაული</t>
  </si>
  <si>
    <t>საკრედიტო რისკების მართვა</t>
  </si>
  <si>
    <t>უზრუნველყოფილი საცალო პრობლემური სესხების მართვა</t>
  </si>
  <si>
    <t>გიორგი ჯაბიშვილი</t>
  </si>
  <si>
    <t>კორპ. მცირე და საშუალო ბიზნესის პრობლემური აქტივების მართვა</t>
  </si>
  <si>
    <t>ბექა ჩაკვეტაძე/გიორგი ჯაბიშვილი</t>
  </si>
  <si>
    <t xml:space="preserve">QI 2017 </t>
  </si>
  <si>
    <t xml:space="preserve">Problem Loan Mang </t>
  </si>
  <si>
    <t xml:space="preserve">საცალო, მიკრო, მცირე და საშუალო ბიზნესის რესტრუქტურიზაცია </t>
  </si>
  <si>
    <t>ელენე ზაქარიაშვილი/გიორგი ჯაბიშვილი</t>
  </si>
  <si>
    <t>მოწმდება ფილიალებში</t>
  </si>
  <si>
    <t>მიკრო და არაუზრუნველყოფილი საცალო პრობლემური აქტივების მართვა</t>
  </si>
  <si>
    <r>
      <rPr>
        <sz val="11"/>
        <color rgb="FFFF0000"/>
        <rFont val="Calibri"/>
        <family val="2"/>
        <scheme val="minor"/>
      </rPr>
      <t>მიხეილ კევლიშვილი</t>
    </r>
    <r>
      <rPr>
        <sz val="10"/>
        <color theme="1"/>
        <rFont val="Arial"/>
        <family val="2"/>
      </rPr>
      <t>/ გიორგი ჯაბიშვილი</t>
    </r>
  </si>
  <si>
    <t>დასაკუთრებული აქტივების მართვა</t>
  </si>
  <si>
    <t>პეტრე ნებიერიძე/ გიორგი ჯაბიშვილი</t>
  </si>
  <si>
    <t>QIV 2015 / QIV 2017</t>
  </si>
  <si>
    <t>Repossessed Assets Management</t>
  </si>
  <si>
    <t>ვადაგადაცილებების მართვის სტრატეგირება და ანალიზი</t>
  </si>
  <si>
    <t>ელენე რამიშილი/გიორგი ჯაბიშვილი</t>
  </si>
  <si>
    <t>საოპერაციო რისკების მართვა</t>
  </si>
  <si>
    <t>ლევან წაქაძე</t>
  </si>
  <si>
    <t>Operational Risk Management</t>
  </si>
  <si>
    <t>რისკების მართვის დირექტორის მოადგილე კორპორატიული რეაბილიტაცია</t>
  </si>
  <si>
    <t>პაატა ჩიტორელიძე</t>
  </si>
  <si>
    <t>ბიზნესის დაკრედიტების რისკების მართვა</t>
  </si>
  <si>
    <t>დავით ნამთალაშვილი</t>
  </si>
  <si>
    <t>კორპორატიული დაკრედიტების რისკები</t>
  </si>
  <si>
    <t>მირანდა ხერხეულიძე</t>
  </si>
  <si>
    <t>საცალო დაკრედიტების რისკების მართვა</t>
  </si>
  <si>
    <t>თამარ მიროტაძე</t>
  </si>
  <si>
    <t>მიკრო დაკრედიტების რისკების მართვა</t>
  </si>
  <si>
    <t>გიორგი რაზმაძე</t>
  </si>
  <si>
    <t>იურიდიული დეპარტამენტი</t>
  </si>
  <si>
    <t>ეკატერინე ეგუტია</t>
  </si>
  <si>
    <t>სამართლებრივი უზრუნველყოფა</t>
  </si>
  <si>
    <r>
      <t>თეიმურაზ ჯაფარიძე</t>
    </r>
    <r>
      <rPr>
        <sz val="11"/>
        <color rgb="FFFF0000"/>
        <rFont val="Calibri"/>
        <family val="2"/>
        <scheme val="minor"/>
      </rPr>
      <t>/ეკატერინე ეგუტია</t>
    </r>
  </si>
  <si>
    <t>კორპორაციული მართვისა და კაპიტალის ბაზრების იურიდიული მხარდაჭერა</t>
  </si>
  <si>
    <t>ნათია გიქოშვილი/ეკატერინე ეგუტია</t>
  </si>
  <si>
    <t>სამართალწარმოება</t>
  </si>
  <si>
    <t>ცირა ქეცბაია/ეკატერინე ეგუტია</t>
  </si>
  <si>
    <t>უსაფრთხოება</t>
  </si>
  <si>
    <t>ავთანდილ გორდაძე</t>
  </si>
  <si>
    <t>გენერალური დირექტორი</t>
  </si>
  <si>
    <t>ვახტანგ ბუცხრიკიძე</t>
  </si>
  <si>
    <t>შესაბამისობის რისკის მართვის განყოფილება</t>
  </si>
  <si>
    <t>ნათია მიქაუტაძე</t>
  </si>
  <si>
    <t>AML</t>
  </si>
  <si>
    <t xml:space="preserve">AML </t>
  </si>
  <si>
    <t>compliance</t>
  </si>
  <si>
    <t>Insiders</t>
  </si>
  <si>
    <t>ინოვაციური პროექტები</t>
  </si>
  <si>
    <t>ლაშა გურგენიძე</t>
  </si>
  <si>
    <t>ადმინისტრაციული განყოფილება</t>
  </si>
  <si>
    <t>ირმა დვალი</t>
  </si>
  <si>
    <t>ამ დოკუმენტის მიზანია რისკებზე დაფუძნებული წლიური აუდიტის გეგმის მომზადების პროცესის ფორმალიზება და სტანდარტიზება.
IT აუდიტის სახელმძღვანელოს მიხედვით, წლიური გეგმის შედგენის საწყისი ამოცანაა შიდა აუდიტის სამსახურის მიერ IT აუდიტის სამყაროს და ორგანიზაციული მიზნების განხილვა და, საჭიროების შემთხვევაში, განახლება.
ზემოთ აღნიშნული ინფორმაციის რელევანტურობის უზრუნველყოფის შემდეგ, გეგმის შემუშავებაზე პასუხისმგებელი პირი იყენებს "კონტროლის გარემოს შეფასების" გვერდს,  შესაბამისი ორგანიზაციული მიზნების განსაახლებლად  და აუდიტის სამყაროს თითოეული სფეროსთვის კონტროლის გარემოს შეფასების კრიტერიუმების შესავსებად. პასუხისმგებელმა პირმა უნდა იხელმძღვანელოს "შეფასების პროცედურა" გვერდზე მოცემული შეფასების კრიტერიუმებით და მიდგომებით.
კონტროლის გარემოს შეფასების შემდეგ, პასუხისმგებელი პირი „რისკების შეფასების“ გვერდზე აფასებს აუდიტის სამყაროს თითოეულ სფეროსთან დაკავშირებულ თანდაყოლილ რისკს. რისკის შეფასება ხდება რისკის ფაქტორების (სცენარები) რეალიზაციის ალბათობისა და მათგან გამოწვეული უარყოფითი ზეგავლენის გათვალისწინებით. რისკის ფაქტორები, ასევე ალბათობისა და ზეგავლენის რეიტინგები დეტალურად არის აღწერილი გვერდზე "შეფასების პროცედურა".
ყველა საჭირო ინფორმაციის განახლების შემდეგ, "წლიური გეგმის" გვერდზე მოცემული ცხრილი ავტომატურად ითვლის ნარჩენ რისკს და განსაზღვრავს აუდიტის სამყაროს პრიორიტეტულ სფეროებს, კონტროლის გარემოსა და თანდაყოლილი რისკის შეფასებების გათვალისწინებით.</t>
  </si>
  <si>
    <t>კომპანიის აპლიკაციის განვითარების პროცესი არ მოიცავს ბიზნესის მოთხოვნების შეგროვებასა და შემოწმებას, ტესტირების კრიტერიუმების შემუშავებას, მოვალეობების გამიჯვნასა და დროისა და ძალისხმევის მონიტორინგს, რასაც შედეგად მოჰყვება აპლიკაციების განვითარება, რომლებიც არ აკმაყოფილებს ბიზნესის საჭიროებებს. გარდა ამისა, ასეთი აპლიკაციების შემუშავების პროცესი არ აკმაყოფილებს დროის, ღირებულებისა ან ხარისხის კრიტერიუმებს</t>
  </si>
  <si>
    <t>კომპანიას არ აქვს მასშტაბირებადი და მოქნილი IT ინფრასტრუქტურა, რათა დააფიქსიროს, შეინარჩუნოს და გადაიტანოს მონაცემები უსაფრთხო და საიმედო გარემოში, რომელიც გონივრული ღირებულების ფარგლებში აკმაყოფილებს ბიზნესის საჭიროებებს. შესაბამისად, IT ინფრასტრუქტურა ვერ აკმაყოფილებს უსაფრთხოების მოთხოვნებს ან ვერ უზრუნველყოფს არსებული და სამომავლო სტრატეგიული მიზნების მიღწევის მხარდაჭერას</t>
  </si>
  <si>
    <t>კომპანიის IT სისტემები და პროცესები ვერ უზრუნველყოფენ ბუღალტრული აღრიცხვიანობის ჩარჩოს სათანადო მხარდასაჭერად, რაც აზიანებს ფინანსური ინფორმაციის მთლიანობას, კონტროლს, გამჭვირვალობას და ხელმისაწვდომობას</t>
  </si>
  <si>
    <t>კანონმდებლობასთან და მარეგულირებელ მოთხოვნებთან შესაბამისობა</t>
  </si>
  <si>
    <t>ორგანიზაციული რესურსების (ფინანსები, დრო, ადამიანები) არაეფექტიანი მართვით (როგორც წესი, გამოწვეულია აუდიტის სფეროში ფორმალური პროცესების არარსებობით ან/და კონტროლების გარემოს არაეფექტურობით) ორგანიზაციის სტრატეგიულ სერვისებზე, ფინანსურ მაჩვენებლებზე და შესაბამისობაზე ნეგატიური ზეგავლენის რისკი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</si>
</sst>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mmm/yy;@"/>
    <numFmt numFmtId="165" formatCode="_(* #,##0_);_(* \(#,##0\);_(* &quot;-&quot;??_);_(@_)"/>
  </numFmts>
  <fonts count="26"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charset val="204"/>
    </font>
    <font>
      <sz val="8"/>
      <color theme="1"/>
      <name val="Calibri"/>
      <family val="2"/>
      <scheme val="minor"/>
    </font>
    <font>
      <sz val="8"/>
      <color rgb="FF002060"/>
      <name val="Calibri"/>
      <family val="2"/>
      <scheme val="minor"/>
    </font>
    <font>
      <b/>
      <sz val="8"/>
      <color rgb="FF002060"/>
      <name val="Calibri"/>
      <family val="2"/>
      <scheme val="minor"/>
    </font>
    <font>
      <b/>
      <sz val="8"/>
      <color rgb="FFFF0000"/>
      <name val="Calibri"/>
      <family val="2"/>
      <scheme val="minor"/>
    </font>
    <font>
      <b/>
      <sz val="8"/>
      <color theme="1"/>
      <name val="Calibri"/>
      <family val="2"/>
      <scheme val="minor"/>
    </font>
    <font>
      <sz val="11"/>
      <color rgb="FFFF0000"/>
      <name val="Calibri"/>
      <family val="2"/>
      <scheme val="minor"/>
    </font>
    <font>
      <b/>
      <sz val="11"/>
      <color theme="1"/>
      <name val="Calibri"/>
      <family val="2"/>
      <scheme val="minor"/>
    </font>
    <font>
      <b/>
      <sz val="10"/>
      <color theme="0"/>
      <name val="Arial"/>
      <family val="2"/>
      <charset val="204"/>
    </font>
    <font>
      <sz val="8"/>
      <name val="Arial"/>
      <family val="2"/>
    </font>
    <font>
      <sz val="10"/>
      <color theme="1"/>
      <name val="Calibri"/>
      <family val="2"/>
      <charset val="204"/>
      <scheme val="minor"/>
    </font>
    <font>
      <b/>
      <sz val="10"/>
      <color rgb="FFFFFFFF"/>
      <name val="Calibri"/>
      <family val="2"/>
      <charset val="204"/>
      <scheme val="minor"/>
    </font>
    <font>
      <b/>
      <sz val="10"/>
      <color rgb="FF646464"/>
      <name val="Calibri"/>
      <family val="2"/>
      <charset val="204"/>
      <scheme val="minor"/>
    </font>
    <font>
      <sz val="10"/>
      <color rgb="FF646464"/>
      <name val="Calibri"/>
      <family val="2"/>
      <charset val="204"/>
      <scheme val="minor"/>
    </font>
    <font>
      <b/>
      <i/>
      <u/>
      <sz val="10"/>
      <color theme="1"/>
      <name val="Calibri"/>
      <family val="2"/>
      <charset val="204"/>
      <scheme val="minor"/>
    </font>
    <font>
      <sz val="10"/>
      <name val="Calibri"/>
      <family val="2"/>
      <charset val="204"/>
      <scheme val="minor"/>
    </font>
    <font>
      <sz val="10"/>
      <color theme="1" tint="0.249977111117893"/>
      <name val="Calibri"/>
      <family val="2"/>
      <charset val="204"/>
      <scheme val="minor"/>
    </font>
    <font>
      <sz val="10"/>
      <color theme="1"/>
      <name val="Arial"/>
      <family val="2"/>
    </font>
    <font>
      <sz val="12"/>
      <name val="Times New Roman"/>
      <family val="1"/>
    </font>
    <font>
      <b/>
      <sz val="12"/>
      <name val="Calibri"/>
      <family val="2"/>
      <charset val="204"/>
      <scheme val="minor"/>
    </font>
    <font>
      <b/>
      <i/>
      <u/>
      <sz val="10"/>
      <color theme="1" tint="0.14999847407452621"/>
      <name val="Arial"/>
      <family val="2"/>
      <charset val="204"/>
    </font>
    <font>
      <sz val="10"/>
      <color theme="0"/>
      <name val="Calibri"/>
      <family val="2"/>
      <charset val="204"/>
      <scheme val="minor"/>
    </font>
    <font>
      <sz val="10"/>
      <color rgb="FFFFFFFF"/>
      <name val="Calibri"/>
      <family val="2"/>
      <charset val="204"/>
      <scheme val="minor"/>
    </font>
  </fonts>
  <fills count="22">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9966FF"/>
        <bgColor indexed="64"/>
      </patternFill>
    </fill>
    <fill>
      <patternFill patternType="solid">
        <fgColor theme="4" tint="0.39997558519241921"/>
        <bgColor indexed="64"/>
      </patternFill>
    </fill>
    <fill>
      <patternFill patternType="solid">
        <fgColor rgb="FF92D050"/>
        <bgColor indexed="64"/>
      </patternFill>
    </fill>
    <fill>
      <patternFill patternType="solid">
        <fgColor rgb="FF808080"/>
        <bgColor indexed="64"/>
      </patternFill>
    </fill>
    <fill>
      <patternFill patternType="solid">
        <fgColor rgb="FFC0C0C0"/>
        <bgColor indexed="64"/>
      </patternFill>
    </fill>
    <fill>
      <patternFill patternType="solid">
        <fgColor rgb="FFF0F0F0"/>
        <bgColor indexed="64"/>
      </patternFill>
    </fill>
    <fill>
      <patternFill patternType="solid">
        <fgColor theme="0" tint="-0.14999847407452621"/>
        <bgColor indexed="64"/>
      </patternFill>
    </fill>
    <fill>
      <patternFill patternType="solid">
        <fgColor rgb="FF2C973E"/>
        <bgColor indexed="64"/>
      </patternFill>
    </fill>
    <fill>
      <patternFill patternType="solid">
        <fgColor rgb="FFFFF27F"/>
        <bgColor indexed="64"/>
      </patternFill>
    </fill>
    <fill>
      <patternFill patternType="solid">
        <fgColor rgb="FFFFE600"/>
        <bgColor indexed="64"/>
      </patternFill>
    </fill>
    <fill>
      <patternFill patternType="solid">
        <fgColor rgb="FFF04C3E"/>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top/>
      <bottom/>
      <diagonal/>
    </border>
    <border>
      <left style="thin">
        <color rgb="FFFFFFFF"/>
      </left>
      <right/>
      <top style="thin">
        <color rgb="FFFFFFFF"/>
      </top>
      <bottom/>
      <diagonal/>
    </border>
    <border>
      <left style="thin">
        <color rgb="FFFFFFFF"/>
      </left>
      <right/>
      <top/>
      <bottom style="thin">
        <color rgb="FFFFFFFF"/>
      </bottom>
      <diagonal/>
    </border>
    <border>
      <left style="thin">
        <color theme="0"/>
      </left>
      <right style="thin">
        <color theme="0"/>
      </right>
      <top style="thin">
        <color theme="0"/>
      </top>
      <bottom style="thin">
        <color theme="0"/>
      </bottom>
      <diagonal/>
    </border>
  </borders>
  <cellStyleXfs count="6">
    <xf numFmtId="0" fontId="0" fillId="0" borderId="0"/>
    <xf numFmtId="0" fontId="2" fillId="0" borderId="0"/>
    <xf numFmtId="43" fontId="2" fillId="0" borderId="0" applyFont="0" applyFill="0" applyBorder="0" applyAlignment="0" applyProtection="0"/>
    <xf numFmtId="0" fontId="1" fillId="0" borderId="0"/>
    <xf numFmtId="9" fontId="20" fillId="0" borderId="0" applyFont="0" applyFill="0" applyBorder="0" applyAlignment="0" applyProtection="0"/>
    <xf numFmtId="0" fontId="21" fillId="0" borderId="0"/>
  </cellStyleXfs>
  <cellXfs count="110">
    <xf numFmtId="0" fontId="0" fillId="0" borderId="0" xfId="0"/>
    <xf numFmtId="0" fontId="0" fillId="0" borderId="2" xfId="0" applyBorder="1"/>
    <xf numFmtId="0" fontId="0" fillId="0" borderId="4" xfId="0" applyBorder="1"/>
    <xf numFmtId="0" fontId="0" fillId="0" borderId="3" xfId="0" applyBorder="1"/>
    <xf numFmtId="0" fontId="3" fillId="0" borderId="0" xfId="0" applyFont="1"/>
    <xf numFmtId="0" fontId="0" fillId="4" borderId="1" xfId="0" applyFill="1" applyBorder="1" applyAlignment="1">
      <alignment vertical="top"/>
    </xf>
    <xf numFmtId="0" fontId="4" fillId="0" borderId="0" xfId="1" applyFont="1" applyAlignment="1">
      <alignment horizontal="left" vertical="center"/>
    </xf>
    <xf numFmtId="0" fontId="5" fillId="0" borderId="0" xfId="1" applyFont="1" applyAlignment="1">
      <alignment horizontal="left" vertical="center"/>
    </xf>
    <xf numFmtId="17" fontId="4" fillId="0" borderId="0" xfId="1" applyNumberFormat="1" applyFont="1" applyAlignment="1">
      <alignment horizontal="left" vertical="center"/>
    </xf>
    <xf numFmtId="3" fontId="4" fillId="0" borderId="0" xfId="1" applyNumberFormat="1" applyFont="1" applyAlignment="1">
      <alignment horizontal="left" vertical="center"/>
    </xf>
    <xf numFmtId="164" fontId="4" fillId="0" borderId="0" xfId="1" applyNumberFormat="1" applyFont="1" applyAlignment="1">
      <alignment horizontal="right" vertical="center"/>
    </xf>
    <xf numFmtId="17" fontId="4" fillId="0" borderId="0" xfId="1" applyNumberFormat="1" applyFont="1" applyAlignment="1">
      <alignment horizontal="right" vertical="center"/>
    </xf>
    <xf numFmtId="0" fontId="4" fillId="0" borderId="0" xfId="1" applyFont="1" applyAlignment="1">
      <alignment horizontal="right" vertical="center"/>
    </xf>
    <xf numFmtId="0" fontId="6" fillId="6" borderId="5"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4" fillId="0" borderId="0" xfId="1" applyFont="1" applyAlignment="1">
      <alignment vertical="center" wrapText="1"/>
    </xf>
    <xf numFmtId="0" fontId="8" fillId="0" borderId="5" xfId="1" applyFont="1" applyBorder="1" applyAlignment="1">
      <alignment horizontal="left" vertical="center"/>
    </xf>
    <xf numFmtId="0" fontId="8" fillId="0" borderId="5" xfId="1" applyFont="1" applyBorder="1" applyAlignment="1">
      <alignment horizontal="right" vertical="center"/>
    </xf>
    <xf numFmtId="0" fontId="4" fillId="0" borderId="5" xfId="1" applyFont="1" applyBorder="1" applyAlignment="1">
      <alignment horizontal="left" vertical="center"/>
    </xf>
    <xf numFmtId="0" fontId="4" fillId="0" borderId="5" xfId="1" applyFont="1" applyBorder="1" applyAlignment="1">
      <alignment horizontal="right" vertical="center"/>
    </xf>
    <xf numFmtId="0" fontId="4" fillId="0" borderId="0" xfId="1" applyFont="1" applyAlignment="1">
      <alignment horizontal="center" vertical="center"/>
    </xf>
    <xf numFmtId="165" fontId="4" fillId="0" borderId="0" xfId="2" applyNumberFormat="1" applyFont="1" applyAlignment="1">
      <alignment horizontal="right" vertical="center"/>
    </xf>
    <xf numFmtId="4" fontId="4" fillId="0" borderId="0" xfId="1" applyNumberFormat="1" applyFont="1" applyAlignment="1">
      <alignment horizontal="right" vertical="center"/>
    </xf>
    <xf numFmtId="3" fontId="4" fillId="0" borderId="0" xfId="1" applyNumberFormat="1" applyFont="1" applyAlignment="1">
      <alignment horizontal="right" vertical="center"/>
    </xf>
    <xf numFmtId="165" fontId="4" fillId="0" borderId="0" xfId="2" applyNumberFormat="1" applyFont="1" applyFill="1" applyAlignment="1">
      <alignment horizontal="left" vertical="center"/>
    </xf>
    <xf numFmtId="0" fontId="6" fillId="5" borderId="5" xfId="1" applyFont="1" applyFill="1" applyBorder="1" applyAlignment="1">
      <alignment horizontal="center" vertical="center" wrapText="1"/>
    </xf>
    <xf numFmtId="0" fontId="10" fillId="0" borderId="1" xfId="3" applyFont="1" applyBorder="1" applyAlignment="1">
      <alignment horizontal="center" vertical="center"/>
    </xf>
    <xf numFmtId="0" fontId="1" fillId="0" borderId="0" xfId="3"/>
    <xf numFmtId="0" fontId="1" fillId="7" borderId="0" xfId="3" applyFill="1"/>
    <xf numFmtId="0" fontId="1" fillId="8" borderId="0" xfId="3" applyFill="1"/>
    <xf numFmtId="0" fontId="1" fillId="9" borderId="0" xfId="3" applyFill="1"/>
    <xf numFmtId="0" fontId="9" fillId="8" borderId="0" xfId="3" applyFont="1" applyFill="1"/>
    <xf numFmtId="0" fontId="1" fillId="10" borderId="0" xfId="3" applyFill="1"/>
    <xf numFmtId="0" fontId="9" fillId="10" borderId="0" xfId="3" applyFont="1" applyFill="1"/>
    <xf numFmtId="0" fontId="1" fillId="11" borderId="0" xfId="3" applyFill="1"/>
    <xf numFmtId="0" fontId="9" fillId="11" borderId="0" xfId="3" applyFont="1" applyFill="1"/>
    <xf numFmtId="0" fontId="1" fillId="12" borderId="0" xfId="3" applyFill="1"/>
    <xf numFmtId="0" fontId="9" fillId="12" borderId="0" xfId="3" applyFont="1" applyFill="1"/>
    <xf numFmtId="0" fontId="1" fillId="3" borderId="0" xfId="3" applyFill="1"/>
    <xf numFmtId="0" fontId="9" fillId="3" borderId="0" xfId="3" applyFont="1" applyFill="1"/>
    <xf numFmtId="0" fontId="9" fillId="9" borderId="0" xfId="3" applyFont="1" applyFill="1"/>
    <xf numFmtId="0" fontId="9" fillId="0" borderId="0" xfId="3" applyFont="1"/>
    <xf numFmtId="0" fontId="9" fillId="13" borderId="0" xfId="3" applyFont="1" applyFill="1"/>
    <xf numFmtId="0" fontId="0" fillId="0" borderId="0" xfId="0" applyAlignment="1">
      <alignment horizontal="center" vertical="center"/>
    </xf>
    <xf numFmtId="0" fontId="11" fillId="0" borderId="0" xfId="0" applyFont="1" applyAlignment="1">
      <alignment horizontal="left" vertical="center" wrapText="1"/>
    </xf>
    <xf numFmtId="0" fontId="0" fillId="0" borderId="0" xfId="0" applyAlignment="1">
      <alignment horizontal="left"/>
    </xf>
    <xf numFmtId="0" fontId="13" fillId="0" borderId="0" xfId="0" applyFont="1"/>
    <xf numFmtId="0" fontId="14" fillId="14" borderId="6" xfId="0" applyFont="1" applyFill="1" applyBorder="1" applyAlignment="1">
      <alignment horizontal="center" vertical="center" wrapText="1" readingOrder="1"/>
    </xf>
    <xf numFmtId="0" fontId="17" fillId="0" borderId="0" xfId="0" applyFont="1"/>
    <xf numFmtId="0" fontId="13" fillId="0" borderId="0" xfId="0" applyFont="1" applyAlignment="1">
      <alignment vertical="center"/>
    </xf>
    <xf numFmtId="0" fontId="19" fillId="2" borderId="6" xfId="0" applyFont="1" applyFill="1" applyBorder="1" applyAlignment="1">
      <alignment horizontal="left" vertical="center" wrapText="1" readingOrder="1"/>
    </xf>
    <xf numFmtId="0" fontId="19" fillId="2" borderId="6" xfId="0" applyFont="1" applyFill="1" applyBorder="1" applyAlignment="1">
      <alignment horizontal="center" vertical="center" wrapText="1" readingOrder="1"/>
    </xf>
    <xf numFmtId="0" fontId="19" fillId="16" borderId="6" xfId="0" applyFont="1" applyFill="1" applyBorder="1" applyAlignment="1">
      <alignment horizontal="left" vertical="center" wrapText="1" readingOrder="1"/>
    </xf>
    <xf numFmtId="0" fontId="19" fillId="16" borderId="7" xfId="0" applyFont="1" applyFill="1" applyBorder="1" applyAlignment="1">
      <alignment vertical="center" wrapText="1" readingOrder="1"/>
    </xf>
    <xf numFmtId="9" fontId="14" fillId="14" borderId="6" xfId="4" applyFont="1" applyFill="1" applyBorder="1" applyAlignment="1">
      <alignment horizontal="center" vertical="center" wrapText="1" readingOrder="1"/>
    </xf>
    <xf numFmtId="2" fontId="19" fillId="2" borderId="6" xfId="0" applyNumberFormat="1" applyFont="1" applyFill="1" applyBorder="1" applyAlignment="1">
      <alignment horizontal="center" vertical="center" wrapText="1" readingOrder="1"/>
    </xf>
    <xf numFmtId="0" fontId="19" fillId="3" borderId="6" xfId="0" applyFont="1" applyFill="1" applyBorder="1" applyAlignment="1">
      <alignment horizontal="center" vertical="center" wrapText="1" readingOrder="1"/>
    </xf>
    <xf numFmtId="0" fontId="19" fillId="3" borderId="6" xfId="0" applyFont="1" applyFill="1" applyBorder="1" applyAlignment="1">
      <alignment horizontal="left" vertical="center" wrapText="1" readingOrder="1"/>
    </xf>
    <xf numFmtId="0" fontId="19" fillId="16" borderId="6" xfId="0" applyFont="1" applyFill="1" applyBorder="1" applyAlignment="1">
      <alignment horizontal="center" vertical="center" wrapText="1" readingOrder="1"/>
    </xf>
    <xf numFmtId="0" fontId="14" fillId="14" borderId="6" xfId="0" applyFont="1" applyFill="1" applyBorder="1" applyAlignment="1">
      <alignment horizontal="left" vertical="center" wrapText="1" readingOrder="1"/>
    </xf>
    <xf numFmtId="2" fontId="14" fillId="14" borderId="6" xfId="0" applyNumberFormat="1" applyFont="1" applyFill="1" applyBorder="1" applyAlignment="1">
      <alignment horizontal="center" vertical="center" wrapText="1" readingOrder="1"/>
    </xf>
    <xf numFmtId="0" fontId="22" fillId="0" borderId="0" xfId="5" applyFont="1" applyAlignment="1">
      <alignment vertical="center"/>
    </xf>
    <xf numFmtId="0" fontId="23" fillId="0" borderId="0" xfId="0" applyFont="1"/>
    <xf numFmtId="0" fontId="19" fillId="16" borderId="7" xfId="0" applyFont="1" applyFill="1" applyBorder="1" applyAlignment="1">
      <alignment horizontal="center" vertical="center" wrapText="1" readingOrder="1"/>
    </xf>
    <xf numFmtId="0" fontId="19" fillId="16" borderId="10" xfId="0" applyFont="1" applyFill="1" applyBorder="1" applyAlignment="1">
      <alignment horizontal="left" vertical="center" wrapText="1" readingOrder="1"/>
    </xf>
    <xf numFmtId="0" fontId="25" fillId="14" borderId="6" xfId="0" applyFont="1" applyFill="1" applyBorder="1" applyAlignment="1">
      <alignment horizontal="center" vertical="center" wrapText="1" readingOrder="1"/>
    </xf>
    <xf numFmtId="0" fontId="14" fillId="14" borderId="7" xfId="0" applyFont="1" applyFill="1" applyBorder="1" applyAlignment="1">
      <alignment horizontal="center" vertical="center" wrapText="1" readingOrder="1"/>
    </xf>
    <xf numFmtId="0" fontId="16" fillId="17" borderId="10" xfId="0" applyFont="1" applyFill="1" applyBorder="1" applyAlignment="1">
      <alignment horizontal="left" vertical="center" wrapText="1" readingOrder="1"/>
    </xf>
    <xf numFmtId="0" fontId="16" fillId="16" borderId="17" xfId="0" applyFont="1" applyFill="1" applyBorder="1" applyAlignment="1">
      <alignment horizontal="left" vertical="center" wrapText="1" readingOrder="1"/>
    </xf>
    <xf numFmtId="0" fontId="19" fillId="19" borderId="13" xfId="0" applyFont="1" applyFill="1" applyBorder="1" applyAlignment="1">
      <alignment horizontal="center" vertical="center"/>
    </xf>
    <xf numFmtId="0" fontId="19" fillId="20" borderId="13" xfId="0" applyFont="1" applyFill="1" applyBorder="1" applyAlignment="1">
      <alignment horizontal="center" vertical="center"/>
    </xf>
    <xf numFmtId="0" fontId="24" fillId="21" borderId="13" xfId="0" applyFont="1" applyFill="1" applyBorder="1" applyAlignment="1">
      <alignment horizontal="center" vertical="center"/>
    </xf>
    <xf numFmtId="0" fontId="24" fillId="18" borderId="13" xfId="0" applyFont="1" applyFill="1" applyBorder="1" applyAlignment="1">
      <alignment horizontal="center" vertical="center"/>
    </xf>
    <xf numFmtId="2" fontId="24" fillId="18" borderId="6" xfId="0" applyNumberFormat="1" applyFont="1" applyFill="1" applyBorder="1" applyAlignment="1">
      <alignment horizontal="center" vertical="center" wrapText="1" readingOrder="1"/>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left" vertical="top"/>
    </xf>
    <xf numFmtId="0" fontId="16" fillId="17" borderId="15" xfId="0" applyFont="1" applyFill="1" applyBorder="1" applyAlignment="1">
      <alignment horizontal="left" vertical="center" wrapText="1" readingOrder="1"/>
    </xf>
    <xf numFmtId="0" fontId="16" fillId="17" borderId="14" xfId="0" applyFont="1" applyFill="1" applyBorder="1" applyAlignment="1">
      <alignment horizontal="left" vertical="center" wrapText="1" readingOrder="1"/>
    </xf>
    <xf numFmtId="0" fontId="16" fillId="17" borderId="16" xfId="0" applyFont="1" applyFill="1" applyBorder="1" applyAlignment="1">
      <alignment horizontal="left" vertical="center" wrapText="1" readingOrder="1"/>
    </xf>
    <xf numFmtId="0" fontId="15" fillId="15" borderId="7" xfId="0" applyFont="1" applyFill="1" applyBorder="1" applyAlignment="1">
      <alignment horizontal="center" vertical="center" wrapText="1" readingOrder="1"/>
    </xf>
    <xf numFmtId="0" fontId="15" fillId="15" borderId="8" xfId="0" applyFont="1" applyFill="1" applyBorder="1" applyAlignment="1">
      <alignment horizontal="center" vertical="center" wrapText="1" readingOrder="1"/>
    </xf>
    <xf numFmtId="0" fontId="19" fillId="2" borderId="10" xfId="0" applyFont="1" applyFill="1" applyBorder="1" applyAlignment="1">
      <alignment horizontal="left" vertical="center" wrapText="1" readingOrder="1"/>
    </xf>
    <xf numFmtId="0" fontId="19" fillId="2" borderId="12" xfId="0" applyFont="1" applyFill="1" applyBorder="1" applyAlignment="1">
      <alignment horizontal="left" vertical="center" wrapText="1" readingOrder="1"/>
    </xf>
    <xf numFmtId="0" fontId="19" fillId="2" borderId="14" xfId="0" applyFont="1" applyFill="1" applyBorder="1" applyAlignment="1">
      <alignment horizontal="left" vertical="center" wrapText="1" readingOrder="1"/>
    </xf>
    <xf numFmtId="0" fontId="19" fillId="2" borderId="0" xfId="0" applyFont="1" applyFill="1" applyAlignment="1">
      <alignment horizontal="left" vertical="center" wrapText="1" readingOrder="1"/>
    </xf>
    <xf numFmtId="0" fontId="25" fillId="14" borderId="10" xfId="0" applyFont="1" applyFill="1" applyBorder="1" applyAlignment="1">
      <alignment horizontal="center" vertical="center" wrapText="1" readingOrder="1"/>
    </xf>
    <xf numFmtId="0" fontId="25" fillId="14" borderId="11" xfId="0" applyFont="1" applyFill="1" applyBorder="1" applyAlignment="1">
      <alignment horizontal="center" vertical="center" wrapText="1" readingOrder="1"/>
    </xf>
    <xf numFmtId="0" fontId="14" fillId="14" borderId="10" xfId="0" applyFont="1" applyFill="1" applyBorder="1" applyAlignment="1">
      <alignment horizontal="center" vertical="center" wrapText="1" readingOrder="1"/>
    </xf>
    <xf numFmtId="0" fontId="14" fillId="14" borderId="12" xfId="0" applyFont="1" applyFill="1" applyBorder="1" applyAlignment="1">
      <alignment horizontal="center" vertical="center" wrapText="1" readingOrder="1"/>
    </xf>
    <xf numFmtId="0" fontId="14" fillId="14" borderId="11" xfId="0" applyFont="1" applyFill="1" applyBorder="1" applyAlignment="1">
      <alignment horizontal="center" vertical="center" wrapText="1" readingOrder="1"/>
    </xf>
    <xf numFmtId="0" fontId="19" fillId="2" borderId="11" xfId="0" applyFont="1" applyFill="1" applyBorder="1" applyAlignment="1">
      <alignment horizontal="left" vertical="center" wrapText="1" readingOrder="1"/>
    </xf>
    <xf numFmtId="0" fontId="19" fillId="2" borderId="10" xfId="0" applyFont="1" applyFill="1" applyBorder="1" applyAlignment="1">
      <alignment vertical="center" wrapText="1" readingOrder="1"/>
    </xf>
    <xf numFmtId="0" fontId="19" fillId="2" borderId="12" xfId="0" applyFont="1" applyFill="1" applyBorder="1" applyAlignment="1">
      <alignment vertical="center" wrapText="1" readingOrder="1"/>
    </xf>
    <xf numFmtId="0" fontId="18" fillId="17" borderId="10" xfId="0" applyFont="1" applyFill="1" applyBorder="1" applyAlignment="1">
      <alignment horizontal="left" vertical="center" wrapText="1" readingOrder="1"/>
    </xf>
    <xf numFmtId="0" fontId="18" fillId="17" borderId="12" xfId="0" applyFont="1" applyFill="1" applyBorder="1" applyAlignment="1">
      <alignment horizontal="left" vertical="center" wrapText="1" readingOrder="1"/>
    </xf>
    <xf numFmtId="0" fontId="25" fillId="14" borderId="7" xfId="0" applyFont="1" applyFill="1" applyBorder="1" applyAlignment="1">
      <alignment horizontal="center" vertical="center" textRotation="90" wrapText="1" readingOrder="1"/>
    </xf>
    <xf numFmtId="0" fontId="25" fillId="14" borderId="8" xfId="0" applyFont="1" applyFill="1" applyBorder="1" applyAlignment="1">
      <alignment horizontal="center" vertical="center" textRotation="90" wrapText="1" readingOrder="1"/>
    </xf>
    <xf numFmtId="0" fontId="25" fillId="14" borderId="9" xfId="0" applyFont="1" applyFill="1" applyBorder="1" applyAlignment="1">
      <alignment horizontal="center" vertical="center" textRotation="90" wrapText="1" readingOrder="1"/>
    </xf>
    <xf numFmtId="0" fontId="19" fillId="16" borderId="7" xfId="0" applyFont="1" applyFill="1" applyBorder="1" applyAlignment="1">
      <alignment horizontal="center" vertical="center" wrapText="1" readingOrder="1"/>
    </xf>
    <xf numFmtId="0" fontId="19" fillId="16" borderId="9" xfId="0"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4" fillId="14" borderId="12" xfId="0" applyFont="1" applyFill="1" applyBorder="1" applyAlignment="1">
      <alignment horizontal="left" vertical="center" wrapText="1" readingOrder="1"/>
    </xf>
    <xf numFmtId="0" fontId="14" fillId="14" borderId="7" xfId="0" applyFont="1" applyFill="1" applyBorder="1" applyAlignment="1">
      <alignment horizontal="center" vertical="center" wrapText="1" readingOrder="1"/>
    </xf>
    <xf numFmtId="0" fontId="14" fillId="14" borderId="8" xfId="0" applyFont="1" applyFill="1" applyBorder="1" applyAlignment="1">
      <alignment horizontal="center" vertical="center" wrapText="1" readingOrder="1"/>
    </xf>
    <xf numFmtId="0" fontId="14" fillId="14" borderId="9" xfId="0" applyFont="1" applyFill="1" applyBorder="1" applyAlignment="1">
      <alignment horizontal="center" vertical="center" wrapText="1" readingOrder="1"/>
    </xf>
    <xf numFmtId="0" fontId="19" fillId="16" borderId="8" xfId="0" applyFont="1" applyFill="1" applyBorder="1" applyAlignment="1">
      <alignment horizontal="center" vertical="center" wrapText="1" readingOrder="1"/>
    </xf>
    <xf numFmtId="0" fontId="19" fillId="16" borderId="7" xfId="0" applyFont="1" applyFill="1" applyBorder="1" applyAlignment="1">
      <alignment horizontal="left" vertical="center" wrapText="1" readingOrder="1"/>
    </xf>
    <xf numFmtId="0" fontId="19" fillId="16" borderId="8" xfId="0" applyFont="1" applyFill="1" applyBorder="1" applyAlignment="1">
      <alignment horizontal="left" vertical="center" wrapText="1" readingOrder="1"/>
    </xf>
    <xf numFmtId="0" fontId="19" fillId="16" borderId="9" xfId="0" applyFont="1" applyFill="1" applyBorder="1" applyAlignment="1">
      <alignment horizontal="left" vertical="center" wrapText="1" readingOrder="1"/>
    </xf>
  </cellXfs>
  <cellStyles count="6">
    <cellStyle name="Comma 2" xfId="2"/>
    <cellStyle name="Normal" xfId="0" builtinId="0"/>
    <cellStyle name="Normal 2" xfId="1"/>
    <cellStyle name="Normal 2 4" xfId="5"/>
    <cellStyle name="Normal 3" xfId="3"/>
    <cellStyle name="Percent" xfId="4" builtinId="5"/>
  </cellStyles>
  <dxfs count="4">
    <dxf>
      <fill>
        <patternFill>
          <bgColor rgb="FFF04C3E"/>
        </patternFill>
      </fill>
    </dxf>
    <dxf>
      <font>
        <color theme="1" tint="0.24994659260841701"/>
      </font>
      <fill>
        <patternFill>
          <bgColor rgb="FFFFE600"/>
        </patternFill>
      </fill>
    </dxf>
    <dxf>
      <font>
        <color theme="1" tint="0.24994659260841701"/>
      </font>
      <fill>
        <patternFill>
          <bgColor rgb="FFFFF27F"/>
        </patternFill>
      </fill>
    </dxf>
    <dxf>
      <fill>
        <patternFill>
          <bgColor rgb="FF2C973E"/>
        </patternFill>
      </fill>
    </dxf>
  </dxfs>
  <tableStyles count="0" defaultTableStyle="TableStyleMedium9" defaultPivotStyle="PivotStyleLight16"/>
  <colors>
    <mruColors>
      <color rgb="FFF04C3E"/>
      <color rgb="FF2C973E"/>
      <color rgb="FFFFE600"/>
      <color rgb="FFFFF27F"/>
      <color rgb="FFFEEB8C"/>
      <color rgb="FFFFFFFF"/>
      <color rgb="FFFFEBAB"/>
      <color rgb="FFFFE79B"/>
      <color rgb="FF00A3E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34"/>
  <sheetViews>
    <sheetView showGridLines="0" topLeftCell="A4" zoomScale="130" zoomScaleNormal="130" workbookViewId="0">
      <selection activeCell="B6" sqref="B6:O20"/>
    </sheetView>
  </sheetViews>
  <sheetFormatPr defaultRowHeight="12.75" x14ac:dyDescent="0.2"/>
  <sheetData>
    <row r="4" spans="2:15" ht="15.75" customHeight="1" x14ac:dyDescent="0.2">
      <c r="B4" s="61" t="s">
        <v>0</v>
      </c>
      <c r="C4" s="61"/>
    </row>
    <row r="6" spans="2:15" x14ac:dyDescent="0.2">
      <c r="B6" s="74" t="s">
        <v>775</v>
      </c>
      <c r="C6" s="75"/>
      <c r="D6" s="75"/>
      <c r="E6" s="75"/>
      <c r="F6" s="75"/>
      <c r="G6" s="75"/>
      <c r="H6" s="75"/>
      <c r="I6" s="75"/>
      <c r="J6" s="75"/>
      <c r="K6" s="75"/>
      <c r="L6" s="75"/>
      <c r="M6" s="75"/>
      <c r="N6" s="75"/>
      <c r="O6" s="75"/>
    </row>
    <row r="7" spans="2:15" x14ac:dyDescent="0.2">
      <c r="B7" s="75"/>
      <c r="C7" s="75"/>
      <c r="D7" s="75"/>
      <c r="E7" s="75"/>
      <c r="F7" s="75"/>
      <c r="G7" s="75"/>
      <c r="H7" s="75"/>
      <c r="I7" s="75"/>
      <c r="J7" s="75"/>
      <c r="K7" s="75"/>
      <c r="L7" s="75"/>
      <c r="M7" s="75"/>
      <c r="N7" s="75"/>
      <c r="O7" s="75"/>
    </row>
    <row r="8" spans="2:15" x14ac:dyDescent="0.2">
      <c r="B8" s="75"/>
      <c r="C8" s="75"/>
      <c r="D8" s="75"/>
      <c r="E8" s="75"/>
      <c r="F8" s="75"/>
      <c r="G8" s="75"/>
      <c r="H8" s="75"/>
      <c r="I8" s="75"/>
      <c r="J8" s="75"/>
      <c r="K8" s="75"/>
      <c r="L8" s="75"/>
      <c r="M8" s="75"/>
      <c r="N8" s="75"/>
      <c r="O8" s="75"/>
    </row>
    <row r="9" spans="2:15" x14ac:dyDescent="0.2">
      <c r="B9" s="75"/>
      <c r="C9" s="75"/>
      <c r="D9" s="75"/>
      <c r="E9" s="75"/>
      <c r="F9" s="75"/>
      <c r="G9" s="75"/>
      <c r="H9" s="75"/>
      <c r="I9" s="75"/>
      <c r="J9" s="75"/>
      <c r="K9" s="75"/>
      <c r="L9" s="75"/>
      <c r="M9" s="75"/>
      <c r="N9" s="75"/>
      <c r="O9" s="75"/>
    </row>
    <row r="10" spans="2:15" x14ac:dyDescent="0.2">
      <c r="B10" s="75"/>
      <c r="C10" s="75"/>
      <c r="D10" s="75"/>
      <c r="E10" s="75"/>
      <c r="F10" s="75"/>
      <c r="G10" s="75"/>
      <c r="H10" s="75"/>
      <c r="I10" s="75"/>
      <c r="J10" s="75"/>
      <c r="K10" s="75"/>
      <c r="L10" s="75"/>
      <c r="M10" s="75"/>
      <c r="N10" s="75"/>
      <c r="O10" s="75"/>
    </row>
    <row r="11" spans="2:15" x14ac:dyDescent="0.2">
      <c r="B11" s="75"/>
      <c r="C11" s="75"/>
      <c r="D11" s="75"/>
      <c r="E11" s="75"/>
      <c r="F11" s="75"/>
      <c r="G11" s="75"/>
      <c r="H11" s="75"/>
      <c r="I11" s="75"/>
      <c r="J11" s="75"/>
      <c r="K11" s="75"/>
      <c r="L11" s="75"/>
      <c r="M11" s="75"/>
      <c r="N11" s="75"/>
      <c r="O11" s="75"/>
    </row>
    <row r="12" spans="2:15" x14ac:dyDescent="0.2">
      <c r="B12" s="75"/>
      <c r="C12" s="75"/>
      <c r="D12" s="75"/>
      <c r="E12" s="75"/>
      <c r="F12" s="75"/>
      <c r="G12" s="75"/>
      <c r="H12" s="75"/>
      <c r="I12" s="75"/>
      <c r="J12" s="75"/>
      <c r="K12" s="75"/>
      <c r="L12" s="75"/>
      <c r="M12" s="75"/>
      <c r="N12" s="75"/>
      <c r="O12" s="75"/>
    </row>
    <row r="13" spans="2:15" x14ac:dyDescent="0.2">
      <c r="B13" s="75"/>
      <c r="C13" s="75"/>
      <c r="D13" s="75"/>
      <c r="E13" s="75"/>
      <c r="F13" s="75"/>
      <c r="G13" s="75"/>
      <c r="H13" s="75"/>
      <c r="I13" s="75"/>
      <c r="J13" s="75"/>
      <c r="K13" s="75"/>
      <c r="L13" s="75"/>
      <c r="M13" s="75"/>
      <c r="N13" s="75"/>
      <c r="O13" s="75"/>
    </row>
    <row r="14" spans="2:15" x14ac:dyDescent="0.2">
      <c r="B14" s="75"/>
      <c r="C14" s="75"/>
      <c r="D14" s="75"/>
      <c r="E14" s="75"/>
      <c r="F14" s="75"/>
      <c r="G14" s="75"/>
      <c r="H14" s="75"/>
      <c r="I14" s="75"/>
      <c r="J14" s="75"/>
      <c r="K14" s="75"/>
      <c r="L14" s="75"/>
      <c r="M14" s="75"/>
      <c r="N14" s="75"/>
      <c r="O14" s="75"/>
    </row>
    <row r="15" spans="2:15" x14ac:dyDescent="0.2">
      <c r="B15" s="75"/>
      <c r="C15" s="75"/>
      <c r="D15" s="75"/>
      <c r="E15" s="75"/>
      <c r="F15" s="75"/>
      <c r="G15" s="75"/>
      <c r="H15" s="75"/>
      <c r="I15" s="75"/>
      <c r="J15" s="75"/>
      <c r="K15" s="75"/>
      <c r="L15" s="75"/>
      <c r="M15" s="75"/>
      <c r="N15" s="75"/>
      <c r="O15" s="75"/>
    </row>
    <row r="16" spans="2:15" x14ac:dyDescent="0.2">
      <c r="B16" s="75"/>
      <c r="C16" s="75"/>
      <c r="D16" s="75"/>
      <c r="E16" s="75"/>
      <c r="F16" s="75"/>
      <c r="G16" s="75"/>
      <c r="H16" s="75"/>
      <c r="I16" s="75"/>
      <c r="J16" s="75"/>
      <c r="K16" s="75"/>
      <c r="L16" s="75"/>
      <c r="M16" s="75"/>
      <c r="N16" s="75"/>
      <c r="O16" s="75"/>
    </row>
    <row r="17" spans="2:15" x14ac:dyDescent="0.2">
      <c r="B17" s="75"/>
      <c r="C17" s="75"/>
      <c r="D17" s="75"/>
      <c r="E17" s="75"/>
      <c r="F17" s="75"/>
      <c r="G17" s="75"/>
      <c r="H17" s="75"/>
      <c r="I17" s="75"/>
      <c r="J17" s="75"/>
      <c r="K17" s="75"/>
      <c r="L17" s="75"/>
      <c r="M17" s="75"/>
      <c r="N17" s="75"/>
      <c r="O17" s="75"/>
    </row>
    <row r="18" spans="2:15" x14ac:dyDescent="0.2">
      <c r="B18" s="75"/>
      <c r="C18" s="75"/>
      <c r="D18" s="75"/>
      <c r="E18" s="75"/>
      <c r="F18" s="75"/>
      <c r="G18" s="75"/>
      <c r="H18" s="75"/>
      <c r="I18" s="75"/>
      <c r="J18" s="75"/>
      <c r="K18" s="75"/>
      <c r="L18" s="75"/>
      <c r="M18" s="75"/>
      <c r="N18" s="75"/>
      <c r="O18" s="75"/>
    </row>
    <row r="19" spans="2:15" x14ac:dyDescent="0.2">
      <c r="B19" s="75"/>
      <c r="C19" s="75"/>
      <c r="D19" s="75"/>
      <c r="E19" s="75"/>
      <c r="F19" s="75"/>
      <c r="G19" s="75"/>
      <c r="H19" s="75"/>
      <c r="I19" s="75"/>
      <c r="J19" s="75"/>
      <c r="K19" s="75"/>
      <c r="L19" s="75"/>
      <c r="M19" s="75"/>
      <c r="N19" s="75"/>
      <c r="O19" s="75"/>
    </row>
    <row r="20" spans="2:15" ht="68.45" customHeight="1" x14ac:dyDescent="0.2">
      <c r="B20" s="75"/>
      <c r="C20" s="75"/>
      <c r="D20" s="75"/>
      <c r="E20" s="75"/>
      <c r="F20" s="75"/>
      <c r="G20" s="75"/>
      <c r="H20" s="75"/>
      <c r="I20" s="75"/>
      <c r="J20" s="75"/>
      <c r="K20" s="75"/>
      <c r="L20" s="75"/>
      <c r="M20" s="75"/>
      <c r="N20" s="75"/>
      <c r="O20" s="75"/>
    </row>
    <row r="21" spans="2:15" x14ac:dyDescent="0.2">
      <c r="B21" s="76"/>
      <c r="C21" s="76"/>
      <c r="D21" s="76"/>
      <c r="E21" s="76"/>
      <c r="F21" s="76"/>
      <c r="G21" s="76"/>
      <c r="H21" s="76"/>
      <c r="I21" s="76"/>
      <c r="J21" s="76"/>
      <c r="K21" s="76"/>
      <c r="L21" s="76"/>
      <c r="M21" s="76"/>
      <c r="N21" s="76"/>
      <c r="O21" s="76"/>
    </row>
    <row r="22" spans="2:15" x14ac:dyDescent="0.2">
      <c r="B22" s="76"/>
      <c r="C22" s="76"/>
      <c r="D22" s="76"/>
      <c r="E22" s="76"/>
      <c r="F22" s="76"/>
      <c r="G22" s="76"/>
      <c r="H22" s="76"/>
      <c r="I22" s="76"/>
      <c r="J22" s="76"/>
      <c r="K22" s="76"/>
      <c r="L22" s="76"/>
      <c r="M22" s="76"/>
      <c r="N22" s="76"/>
      <c r="O22" s="76"/>
    </row>
    <row r="23" spans="2:15" x14ac:dyDescent="0.2">
      <c r="B23" s="76"/>
      <c r="C23" s="76"/>
      <c r="D23" s="76"/>
      <c r="E23" s="76"/>
      <c r="F23" s="76"/>
      <c r="G23" s="76"/>
      <c r="H23" s="76"/>
      <c r="I23" s="76"/>
      <c r="J23" s="76"/>
      <c r="K23" s="76"/>
      <c r="L23" s="76"/>
      <c r="M23" s="76"/>
      <c r="N23" s="76"/>
      <c r="O23" s="76"/>
    </row>
    <row r="24" spans="2:15" x14ac:dyDescent="0.2">
      <c r="B24" s="76"/>
      <c r="C24" s="76"/>
      <c r="D24" s="76"/>
      <c r="E24" s="76"/>
      <c r="F24" s="76"/>
      <c r="G24" s="76"/>
      <c r="H24" s="76"/>
      <c r="I24" s="76"/>
      <c r="J24" s="76"/>
      <c r="K24" s="76"/>
      <c r="L24" s="76"/>
      <c r="M24" s="76"/>
      <c r="N24" s="76"/>
      <c r="O24" s="76"/>
    </row>
    <row r="25" spans="2:15" x14ac:dyDescent="0.2">
      <c r="B25" s="76"/>
      <c r="C25" s="76"/>
      <c r="D25" s="76"/>
      <c r="E25" s="76"/>
      <c r="F25" s="76"/>
      <c r="G25" s="76"/>
      <c r="H25" s="76"/>
      <c r="I25" s="76"/>
      <c r="J25" s="76"/>
      <c r="K25" s="76"/>
      <c r="L25" s="76"/>
      <c r="M25" s="76"/>
      <c r="N25" s="76"/>
      <c r="O25" s="76"/>
    </row>
    <row r="26" spans="2:15" x14ac:dyDescent="0.2">
      <c r="B26" s="76"/>
      <c r="C26" s="76"/>
      <c r="D26" s="76"/>
      <c r="E26" s="76"/>
      <c r="F26" s="76"/>
      <c r="G26" s="76"/>
      <c r="H26" s="76"/>
      <c r="I26" s="76"/>
      <c r="J26" s="76"/>
      <c r="K26" s="76"/>
      <c r="L26" s="76"/>
      <c r="M26" s="76"/>
      <c r="N26" s="76"/>
      <c r="O26" s="76"/>
    </row>
    <row r="27" spans="2:15" x14ac:dyDescent="0.2">
      <c r="B27" s="76"/>
      <c r="C27" s="76"/>
      <c r="D27" s="76"/>
      <c r="E27" s="76"/>
      <c r="F27" s="76"/>
      <c r="G27" s="76"/>
      <c r="H27" s="76"/>
      <c r="I27" s="76"/>
      <c r="J27" s="76"/>
      <c r="K27" s="76"/>
      <c r="L27" s="76"/>
      <c r="M27" s="76"/>
      <c r="N27" s="76"/>
      <c r="O27" s="76"/>
    </row>
    <row r="28" spans="2:15" x14ac:dyDescent="0.2">
      <c r="B28" s="76"/>
      <c r="C28" s="76"/>
      <c r="D28" s="76"/>
      <c r="E28" s="76"/>
      <c r="F28" s="76"/>
      <c r="G28" s="76"/>
      <c r="H28" s="76"/>
      <c r="I28" s="76"/>
      <c r="J28" s="76"/>
      <c r="K28" s="76"/>
      <c r="L28" s="76"/>
      <c r="M28" s="76"/>
      <c r="N28" s="76"/>
      <c r="O28" s="76"/>
    </row>
    <row r="29" spans="2:15" x14ac:dyDescent="0.2">
      <c r="B29" s="76"/>
      <c r="C29" s="76"/>
      <c r="D29" s="76"/>
      <c r="E29" s="76"/>
      <c r="F29" s="76"/>
      <c r="G29" s="76"/>
      <c r="H29" s="76"/>
      <c r="I29" s="76"/>
      <c r="J29" s="76"/>
      <c r="K29" s="76"/>
      <c r="L29" s="76"/>
      <c r="M29" s="76"/>
      <c r="N29" s="76"/>
      <c r="O29" s="76"/>
    </row>
    <row r="30" spans="2:15" x14ac:dyDescent="0.2">
      <c r="B30" s="76"/>
      <c r="C30" s="76"/>
      <c r="D30" s="76"/>
      <c r="E30" s="76"/>
      <c r="F30" s="76"/>
      <c r="G30" s="76"/>
      <c r="H30" s="76"/>
      <c r="I30" s="76"/>
      <c r="J30" s="76"/>
      <c r="K30" s="76"/>
      <c r="L30" s="76"/>
      <c r="M30" s="76"/>
      <c r="N30" s="76"/>
      <c r="O30" s="76"/>
    </row>
    <row r="31" spans="2:15" x14ac:dyDescent="0.2">
      <c r="B31" s="76"/>
      <c r="C31" s="76"/>
      <c r="D31" s="76"/>
      <c r="E31" s="76"/>
      <c r="F31" s="76"/>
      <c r="G31" s="76"/>
      <c r="H31" s="76"/>
      <c r="I31" s="76"/>
      <c r="J31" s="76"/>
      <c r="K31" s="76"/>
      <c r="L31" s="76"/>
      <c r="M31" s="76"/>
      <c r="N31" s="76"/>
      <c r="O31" s="76"/>
    </row>
    <row r="32" spans="2:15" x14ac:dyDescent="0.2">
      <c r="B32" s="76"/>
      <c r="C32" s="76"/>
      <c r="D32" s="76"/>
      <c r="E32" s="76"/>
      <c r="F32" s="76"/>
      <c r="G32" s="76"/>
      <c r="H32" s="76"/>
      <c r="I32" s="76"/>
      <c r="J32" s="76"/>
      <c r="K32" s="76"/>
      <c r="L32" s="76"/>
      <c r="M32" s="76"/>
      <c r="N32" s="76"/>
      <c r="O32" s="76"/>
    </row>
    <row r="33" spans="2:15" x14ac:dyDescent="0.2">
      <c r="B33" s="76"/>
      <c r="C33" s="76"/>
      <c r="D33" s="76"/>
      <c r="E33" s="76"/>
      <c r="F33" s="76"/>
      <c r="G33" s="76"/>
      <c r="H33" s="76"/>
      <c r="I33" s="76"/>
      <c r="J33" s="76"/>
      <c r="K33" s="76"/>
      <c r="L33" s="76"/>
      <c r="M33" s="76"/>
      <c r="N33" s="76"/>
      <c r="O33" s="76"/>
    </row>
    <row r="34" spans="2:15" x14ac:dyDescent="0.2">
      <c r="B34" s="76"/>
      <c r="C34" s="76"/>
      <c r="D34" s="76"/>
      <c r="E34" s="76"/>
      <c r="F34" s="76"/>
      <c r="G34" s="76"/>
      <c r="H34" s="76"/>
      <c r="I34" s="76"/>
      <c r="J34" s="76"/>
      <c r="K34" s="76"/>
      <c r="L34" s="76"/>
      <c r="M34" s="76"/>
      <c r="N34" s="76"/>
      <c r="O34" s="76"/>
    </row>
  </sheetData>
  <mergeCells count="2">
    <mergeCell ref="B6:O20"/>
    <mergeCell ref="B21:O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4"/>
  <sheetViews>
    <sheetView zoomScale="80" zoomScaleNormal="80" workbookViewId="0">
      <pane xSplit="2" ySplit="8" topLeftCell="C9" activePane="bottomRight" state="frozen"/>
      <selection pane="topRight" activeCell="D1" sqref="D1"/>
      <selection pane="bottomLeft" activeCell="A5" sqref="A5"/>
      <selection pane="bottomRight" activeCell="C10" sqref="C10"/>
    </sheetView>
  </sheetViews>
  <sheetFormatPr defaultColWidth="9.28515625" defaultRowHeight="11.25" x14ac:dyDescent="0.2"/>
  <cols>
    <col min="1" max="1" width="7.28515625" style="6" bestFit="1" customWidth="1"/>
    <col min="2" max="2" width="5.7109375" style="6" bestFit="1" customWidth="1"/>
    <col min="3" max="3" width="31" style="6" customWidth="1"/>
    <col min="4" max="4" width="4.7109375" style="6" bestFit="1" customWidth="1"/>
    <col min="5" max="5" width="6.5703125" style="6" customWidth="1"/>
    <col min="6" max="6" width="10.7109375" style="6" customWidth="1"/>
    <col min="7" max="7" width="13" style="6" customWidth="1"/>
    <col min="8" max="8" width="24.5703125" style="6" customWidth="1"/>
    <col min="9" max="9" width="12.42578125" style="6" customWidth="1"/>
    <col min="10" max="11" width="10.5703125" style="6" customWidth="1"/>
    <col min="12" max="12" width="8.7109375" style="6" customWidth="1"/>
    <col min="13" max="13" width="14.42578125" style="6" customWidth="1"/>
    <col min="14" max="15" width="19.28515625" style="6" customWidth="1"/>
    <col min="16" max="16" width="12.7109375" style="6" customWidth="1"/>
    <col min="17" max="17" width="9.28515625" style="6"/>
    <col min="18" max="18" width="9.28515625" style="6" bestFit="1" customWidth="1"/>
    <col min="19" max="19" width="10.42578125" style="6" bestFit="1" customWidth="1"/>
    <col min="20" max="16384" width="9.28515625" style="6"/>
  </cols>
  <sheetData>
    <row r="1" spans="1:21" x14ac:dyDescent="0.2">
      <c r="N1" s="6" t="s">
        <v>181</v>
      </c>
      <c r="R1" s="6" t="s">
        <v>182</v>
      </c>
    </row>
    <row r="2" spans="1:21" x14ac:dyDescent="0.2">
      <c r="I2" s="6">
        <v>1055230181.4600005</v>
      </c>
      <c r="J2" s="6">
        <v>2110460362.920001</v>
      </c>
      <c r="N2" s="6" t="s">
        <v>183</v>
      </c>
    </row>
    <row r="3" spans="1:21" x14ac:dyDescent="0.2">
      <c r="N3" s="6" t="s">
        <v>184</v>
      </c>
      <c r="S3" s="7"/>
    </row>
    <row r="4" spans="1:21" x14ac:dyDescent="0.2">
      <c r="F4" s="6" t="s">
        <v>185</v>
      </c>
      <c r="H4" s="8"/>
      <c r="I4" s="8"/>
      <c r="J4" s="8"/>
      <c r="K4" s="8"/>
      <c r="L4" s="8"/>
      <c r="M4" s="9" t="s">
        <v>186</v>
      </c>
      <c r="N4" s="6" t="s">
        <v>187</v>
      </c>
      <c r="Q4" s="6" t="s">
        <v>187</v>
      </c>
      <c r="R4" s="6" t="s">
        <v>187</v>
      </c>
      <c r="S4" s="7" t="s">
        <v>188</v>
      </c>
    </row>
    <row r="5" spans="1:21" x14ac:dyDescent="0.2">
      <c r="G5" s="10">
        <v>43095</v>
      </c>
      <c r="H5" s="11" t="s">
        <v>189</v>
      </c>
      <c r="I5" s="11"/>
      <c r="J5" s="11"/>
      <c r="K5" s="11"/>
      <c r="L5" s="11"/>
      <c r="M5" s="11" t="s">
        <v>190</v>
      </c>
    </row>
    <row r="6" spans="1:21" x14ac:dyDescent="0.2">
      <c r="A6" s="12">
        <f t="shared" ref="A6:S6" si="0">COUNTA(A9:A162)</f>
        <v>154</v>
      </c>
      <c r="B6" s="12">
        <f t="shared" si="0"/>
        <v>154</v>
      </c>
      <c r="C6" s="12">
        <f t="shared" si="0"/>
        <v>154</v>
      </c>
      <c r="D6" s="12">
        <f t="shared" si="0"/>
        <v>76</v>
      </c>
      <c r="E6" s="12">
        <f t="shared" si="0"/>
        <v>153</v>
      </c>
      <c r="F6" s="12">
        <f t="shared" si="0"/>
        <v>154</v>
      </c>
      <c r="G6" s="12">
        <f t="shared" si="0"/>
        <v>154</v>
      </c>
      <c r="H6" s="12">
        <f t="shared" si="0"/>
        <v>154</v>
      </c>
      <c r="I6" s="12"/>
      <c r="J6" s="12"/>
      <c r="K6" s="12"/>
      <c r="L6" s="12"/>
      <c r="M6" s="12">
        <f t="shared" si="0"/>
        <v>154</v>
      </c>
      <c r="N6" s="12">
        <f t="shared" si="0"/>
        <v>154</v>
      </c>
      <c r="O6" s="12"/>
      <c r="P6" s="12"/>
      <c r="Q6" s="12">
        <f t="shared" si="0"/>
        <v>154</v>
      </c>
      <c r="R6" s="12">
        <f t="shared" si="0"/>
        <v>154</v>
      </c>
      <c r="S6" s="12">
        <f t="shared" si="0"/>
        <v>154</v>
      </c>
    </row>
    <row r="7" spans="1:21" s="15" customFormat="1" ht="66.75" customHeight="1" x14ac:dyDescent="0.2">
      <c r="A7" s="13" t="s">
        <v>191</v>
      </c>
      <c r="B7" s="13" t="s">
        <v>192</v>
      </c>
      <c r="C7" s="13" t="s">
        <v>193</v>
      </c>
      <c r="D7" s="13" t="s">
        <v>194</v>
      </c>
      <c r="E7" s="13" t="s">
        <v>195</v>
      </c>
      <c r="F7" s="13" t="s">
        <v>196</v>
      </c>
      <c r="G7" s="13" t="s">
        <v>197</v>
      </c>
      <c r="H7" s="13" t="s">
        <v>198</v>
      </c>
      <c r="I7" s="25" t="s">
        <v>199</v>
      </c>
      <c r="J7" s="25" t="s">
        <v>200</v>
      </c>
      <c r="K7" s="25" t="s">
        <v>201</v>
      </c>
      <c r="L7" s="13" t="s">
        <v>202</v>
      </c>
      <c r="M7" s="13" t="s">
        <v>203</v>
      </c>
      <c r="N7" s="13" t="s">
        <v>204</v>
      </c>
      <c r="O7" s="25" t="s">
        <v>205</v>
      </c>
      <c r="P7" s="25" t="s">
        <v>206</v>
      </c>
      <c r="Q7" s="13" t="s">
        <v>207</v>
      </c>
      <c r="R7" s="13" t="s">
        <v>208</v>
      </c>
      <c r="S7" s="14" t="s">
        <v>209</v>
      </c>
      <c r="U7" s="13" t="s">
        <v>210</v>
      </c>
    </row>
    <row r="8" spans="1:21" x14ac:dyDescent="0.2">
      <c r="A8" s="16"/>
      <c r="B8" s="17"/>
    </row>
    <row r="9" spans="1:21" x14ac:dyDescent="0.2">
      <c r="A9" s="18" t="s">
        <v>211</v>
      </c>
      <c r="B9" s="19">
        <v>1</v>
      </c>
      <c r="C9" s="6" t="s">
        <v>212</v>
      </c>
      <c r="D9" s="20"/>
      <c r="E9" s="12">
        <v>28</v>
      </c>
      <c r="F9" s="21">
        <v>1259936</v>
      </c>
      <c r="G9" s="22">
        <v>25087537.330000021</v>
      </c>
      <c r="H9" s="23">
        <v>421</v>
      </c>
      <c r="I9" s="23">
        <v>2</v>
      </c>
      <c r="J9" s="23" t="e">
        <f>IF(G9&lt;(#REF!-#REF!)/3,1,IF(all!G9&gt;(#REF!-#REF!)*2/3,3,2))</f>
        <v>#REF!</v>
      </c>
      <c r="K9" s="23">
        <f>IF(E9&lt;13.7,1,IF(E9&gt;27.4,3,2))</f>
        <v>3</v>
      </c>
      <c r="L9" s="23"/>
      <c r="M9" s="21">
        <v>2655</v>
      </c>
      <c r="N9" s="12" t="s">
        <v>213</v>
      </c>
      <c r="O9" s="12">
        <v>1</v>
      </c>
      <c r="P9" s="12">
        <v>3</v>
      </c>
      <c r="Q9" s="12">
        <v>1</v>
      </c>
      <c r="R9" s="12" t="s">
        <v>214</v>
      </c>
      <c r="S9" s="12">
        <v>3</v>
      </c>
    </row>
    <row r="10" spans="1:21" x14ac:dyDescent="0.2">
      <c r="A10" s="18" t="s">
        <v>215</v>
      </c>
      <c r="B10" s="19">
        <v>2</v>
      </c>
      <c r="C10" s="6" t="s">
        <v>216</v>
      </c>
      <c r="D10" s="20"/>
      <c r="E10" s="12">
        <v>46</v>
      </c>
      <c r="F10" s="21">
        <v>1296625</v>
      </c>
      <c r="G10" s="22">
        <v>37233868.259999983</v>
      </c>
      <c r="H10" s="23">
        <v>1180</v>
      </c>
      <c r="I10" s="23">
        <v>3</v>
      </c>
      <c r="J10" s="23" t="e">
        <f>IF(G10&lt;(#REF!-#REF!)/3,1,IF(all!G10&gt;(#REF!-#REF!)*2/3,3,2))</f>
        <v>#REF!</v>
      </c>
      <c r="K10" s="23">
        <f>IF(E10&lt;13.7,1,IF(E10&gt;27.4,3,2))</f>
        <v>3</v>
      </c>
      <c r="L10" s="23"/>
      <c r="M10" s="21">
        <v>4001</v>
      </c>
      <c r="N10" s="12" t="s">
        <v>217</v>
      </c>
      <c r="O10" s="12">
        <v>1</v>
      </c>
      <c r="P10" s="12">
        <v>1</v>
      </c>
      <c r="Q10" s="12">
        <v>1</v>
      </c>
      <c r="R10" s="12" t="s">
        <v>218</v>
      </c>
      <c r="S10" s="12">
        <v>4</v>
      </c>
    </row>
    <row r="11" spans="1:21" x14ac:dyDescent="0.2">
      <c r="A11" s="18" t="s">
        <v>219</v>
      </c>
      <c r="B11" s="19">
        <v>3</v>
      </c>
      <c r="C11" s="6" t="s">
        <v>220</v>
      </c>
      <c r="D11" s="20"/>
      <c r="E11" s="12">
        <v>68</v>
      </c>
      <c r="F11" s="21">
        <v>7683742</v>
      </c>
      <c r="G11" s="22">
        <v>72445901.75999999</v>
      </c>
      <c r="H11" s="23">
        <v>3232</v>
      </c>
      <c r="I11" s="23">
        <v>3</v>
      </c>
      <c r="J11" s="23" t="e">
        <f>IF(G11&lt;(#REF!-#REF!)/3,1,IF(all!G11&gt;(#REF!-#REF!)*2/3,3,2))</f>
        <v>#REF!</v>
      </c>
      <c r="K11" s="23">
        <f t="shared" ref="K11:K73" si="1">IF(E11&lt;13.7,1,IF(E11&gt;27.4,3,2))</f>
        <v>3</v>
      </c>
      <c r="L11" s="23"/>
      <c r="M11" s="21">
        <v>5930</v>
      </c>
      <c r="N11" s="12" t="s">
        <v>221</v>
      </c>
      <c r="O11" s="12">
        <v>1</v>
      </c>
      <c r="P11" s="12">
        <v>1</v>
      </c>
      <c r="Q11" s="12">
        <v>1</v>
      </c>
      <c r="R11" s="12" t="s">
        <v>218</v>
      </c>
      <c r="S11" s="12">
        <v>4</v>
      </c>
    </row>
    <row r="12" spans="1:21" x14ac:dyDescent="0.2">
      <c r="A12" s="18" t="s">
        <v>222</v>
      </c>
      <c r="B12" s="19">
        <v>4</v>
      </c>
      <c r="C12" s="6" t="s">
        <v>223</v>
      </c>
      <c r="D12" s="20"/>
      <c r="E12" s="12">
        <v>39</v>
      </c>
      <c r="F12" s="21">
        <v>3399872</v>
      </c>
      <c r="G12" s="22">
        <v>48973395.260000005</v>
      </c>
      <c r="H12" s="23">
        <v>692</v>
      </c>
      <c r="I12" s="23">
        <v>2</v>
      </c>
      <c r="J12" s="23" t="e">
        <f>IF(G12&lt;(#REF!-#REF!)/3,1,IF(all!G12&gt;(#REF!-#REF!)*2/3,3,2))</f>
        <v>#REF!</v>
      </c>
      <c r="K12" s="23">
        <f t="shared" si="1"/>
        <v>3</v>
      </c>
      <c r="L12" s="23"/>
      <c r="M12" s="21">
        <v>2728</v>
      </c>
      <c r="N12" s="12" t="s">
        <v>221</v>
      </c>
      <c r="O12" s="12">
        <v>1</v>
      </c>
      <c r="P12" s="12">
        <v>1</v>
      </c>
      <c r="Q12" s="12">
        <v>2</v>
      </c>
      <c r="R12" s="12" t="s">
        <v>218</v>
      </c>
      <c r="S12" s="12">
        <v>4</v>
      </c>
    </row>
    <row r="13" spans="1:21" x14ac:dyDescent="0.2">
      <c r="A13" s="18" t="s">
        <v>224</v>
      </c>
      <c r="B13" s="19">
        <v>5</v>
      </c>
      <c r="C13" s="6" t="s">
        <v>225</v>
      </c>
      <c r="D13" s="20">
        <v>1</v>
      </c>
      <c r="E13" s="12">
        <v>29</v>
      </c>
      <c r="F13" s="21">
        <v>1088943</v>
      </c>
      <c r="G13" s="22">
        <v>36898288.18999999</v>
      </c>
      <c r="H13" s="23">
        <v>986</v>
      </c>
      <c r="I13" s="23">
        <v>2</v>
      </c>
      <c r="J13" s="23" t="e">
        <f>IF(G13&lt;(#REF!-#REF!)/3,1,IF(all!G13&gt;(#REF!-#REF!)*2/3,3,2))</f>
        <v>#REF!</v>
      </c>
      <c r="K13" s="23">
        <f t="shared" si="1"/>
        <v>3</v>
      </c>
      <c r="L13" s="23"/>
      <c r="M13" s="21">
        <v>3884</v>
      </c>
      <c r="N13" s="12" t="s">
        <v>226</v>
      </c>
      <c r="O13" s="12">
        <v>1</v>
      </c>
      <c r="P13" s="12">
        <v>1</v>
      </c>
      <c r="Q13" s="12">
        <v>1</v>
      </c>
      <c r="R13" s="12" t="s">
        <v>227</v>
      </c>
      <c r="S13" s="12">
        <v>4</v>
      </c>
    </row>
    <row r="14" spans="1:21" x14ac:dyDescent="0.2">
      <c r="A14" s="18" t="s">
        <v>228</v>
      </c>
      <c r="B14" s="19">
        <v>6</v>
      </c>
      <c r="C14" s="6" t="s">
        <v>229</v>
      </c>
      <c r="D14" s="20">
        <v>1</v>
      </c>
      <c r="E14" s="12">
        <v>64</v>
      </c>
      <c r="F14" s="21">
        <v>5000300</v>
      </c>
      <c r="G14" s="22">
        <v>741520674.2700007</v>
      </c>
      <c r="H14" s="23">
        <v>4098</v>
      </c>
      <c r="I14" s="23">
        <v>3</v>
      </c>
      <c r="J14" s="23" t="e">
        <f>IF(G14&lt;(#REF!-#REF!)/3,1,IF(all!G14&gt;(#REF!-#REF!)*2/3,3,2))</f>
        <v>#REF!</v>
      </c>
      <c r="K14" s="23">
        <f t="shared" si="1"/>
        <v>3</v>
      </c>
      <c r="L14" s="23"/>
      <c r="M14" s="21">
        <v>2902</v>
      </c>
      <c r="N14" s="12" t="s">
        <v>217</v>
      </c>
      <c r="O14" s="12">
        <v>1</v>
      </c>
      <c r="P14" s="12">
        <v>1</v>
      </c>
      <c r="Q14" s="12">
        <v>2</v>
      </c>
      <c r="R14" s="12" t="s">
        <v>227</v>
      </c>
      <c r="S14" s="12">
        <v>5</v>
      </c>
    </row>
    <row r="15" spans="1:21" x14ac:dyDescent="0.2">
      <c r="A15" s="18" t="s">
        <v>230</v>
      </c>
      <c r="B15" s="19">
        <v>7</v>
      </c>
      <c r="C15" s="6" t="s">
        <v>231</v>
      </c>
      <c r="D15" s="20">
        <v>1</v>
      </c>
      <c r="E15" s="12">
        <v>45</v>
      </c>
      <c r="F15" s="21">
        <v>961315</v>
      </c>
      <c r="G15" s="22">
        <v>279870032.16000015</v>
      </c>
      <c r="H15" s="23">
        <v>1677</v>
      </c>
      <c r="I15" s="23">
        <v>3</v>
      </c>
      <c r="J15" s="23" t="e">
        <f>IF(G15&lt;(#REF!-#REF!)/3,1,IF(all!G15&gt;(#REF!-#REF!)*2/3,3,2))</f>
        <v>#REF!</v>
      </c>
      <c r="K15" s="23">
        <f t="shared" si="1"/>
        <v>3</v>
      </c>
      <c r="L15" s="23"/>
      <c r="M15" s="21">
        <v>2772</v>
      </c>
      <c r="N15" s="12" t="s">
        <v>226</v>
      </c>
      <c r="O15" s="12">
        <v>1</v>
      </c>
      <c r="P15" s="12">
        <v>1</v>
      </c>
      <c r="Q15" s="12">
        <v>2</v>
      </c>
      <c r="R15" s="12" t="s">
        <v>227</v>
      </c>
      <c r="S15" s="12">
        <v>4</v>
      </c>
    </row>
    <row r="16" spans="1:21" x14ac:dyDescent="0.2">
      <c r="A16" s="18" t="s">
        <v>232</v>
      </c>
      <c r="B16" s="19">
        <v>8</v>
      </c>
      <c r="C16" s="6" t="s">
        <v>233</v>
      </c>
      <c r="D16" s="20">
        <v>1</v>
      </c>
      <c r="E16" s="12">
        <v>37</v>
      </c>
      <c r="F16" s="21">
        <v>1121454</v>
      </c>
      <c r="G16" s="22">
        <v>152484344.6800001</v>
      </c>
      <c r="H16" s="23">
        <v>1164</v>
      </c>
      <c r="I16" s="23">
        <v>3</v>
      </c>
      <c r="J16" s="23" t="e">
        <f>IF(G16&lt;(#REF!-#REF!)/3,1,IF(all!G16&gt;(#REF!-#REF!)*2/3,3,2))</f>
        <v>#REF!</v>
      </c>
      <c r="K16" s="23">
        <f t="shared" si="1"/>
        <v>3</v>
      </c>
      <c r="L16" s="23"/>
      <c r="M16" s="21">
        <v>2586</v>
      </c>
      <c r="N16" s="12" t="s">
        <v>234</v>
      </c>
      <c r="O16" s="12">
        <v>1</v>
      </c>
      <c r="P16" s="12">
        <v>1</v>
      </c>
      <c r="Q16" s="12">
        <v>4</v>
      </c>
      <c r="R16" s="12" t="s">
        <v>218</v>
      </c>
      <c r="S16" s="12">
        <v>4</v>
      </c>
    </row>
    <row r="17" spans="1:19" x14ac:dyDescent="0.2">
      <c r="A17" s="18" t="s">
        <v>235</v>
      </c>
      <c r="B17" s="19">
        <v>9</v>
      </c>
      <c r="C17" s="6" t="s">
        <v>236</v>
      </c>
      <c r="D17" s="20"/>
      <c r="E17" s="12">
        <v>50</v>
      </c>
      <c r="F17" s="21">
        <v>2728835</v>
      </c>
      <c r="G17" s="22">
        <v>22497726.780000001</v>
      </c>
      <c r="H17" s="23">
        <v>890</v>
      </c>
      <c r="I17" s="23">
        <v>2</v>
      </c>
      <c r="J17" s="23" t="e">
        <f>IF(G17&lt;(#REF!-#REF!)/3,1,IF(all!G17&gt;(#REF!-#REF!)*2/3,3,2))</f>
        <v>#REF!</v>
      </c>
      <c r="K17" s="23">
        <f t="shared" si="1"/>
        <v>3</v>
      </c>
      <c r="L17" s="23"/>
      <c r="M17" s="21">
        <v>4174</v>
      </c>
      <c r="N17" s="12" t="s">
        <v>237</v>
      </c>
      <c r="O17" s="12">
        <v>1</v>
      </c>
      <c r="P17" s="12">
        <v>1</v>
      </c>
      <c r="Q17" s="12">
        <v>1</v>
      </c>
      <c r="R17" s="12" t="s">
        <v>214</v>
      </c>
      <c r="S17" s="12">
        <v>3</v>
      </c>
    </row>
    <row r="18" spans="1:19" x14ac:dyDescent="0.2">
      <c r="A18" s="18" t="s">
        <v>238</v>
      </c>
      <c r="B18" s="19">
        <v>10</v>
      </c>
      <c r="C18" s="6" t="s">
        <v>239</v>
      </c>
      <c r="D18" s="20"/>
      <c r="E18" s="12">
        <v>129</v>
      </c>
      <c r="F18" s="21">
        <v>5475190</v>
      </c>
      <c r="G18" s="22">
        <v>348981507.97000003</v>
      </c>
      <c r="H18" s="23">
        <v>4996</v>
      </c>
      <c r="I18" s="23">
        <v>3</v>
      </c>
      <c r="J18" s="23" t="e">
        <f>IF(G18&lt;(#REF!-#REF!)/3,1,IF(all!G18&gt;(#REF!-#REF!)*2/3,3,2))</f>
        <v>#REF!</v>
      </c>
      <c r="K18" s="23">
        <f t="shared" si="1"/>
        <v>3</v>
      </c>
      <c r="L18" s="23"/>
      <c r="M18" s="21">
        <v>11292</v>
      </c>
      <c r="N18" s="12" t="s">
        <v>221</v>
      </c>
      <c r="O18" s="12">
        <v>1</v>
      </c>
      <c r="P18" s="12">
        <v>1</v>
      </c>
      <c r="Q18" s="12">
        <v>1</v>
      </c>
      <c r="R18" s="12" t="s">
        <v>214</v>
      </c>
      <c r="S18" s="12">
        <v>4</v>
      </c>
    </row>
    <row r="19" spans="1:19" x14ac:dyDescent="0.2">
      <c r="A19" s="18" t="s">
        <v>240</v>
      </c>
      <c r="B19" s="19">
        <v>11</v>
      </c>
      <c r="C19" s="6" t="s">
        <v>241</v>
      </c>
      <c r="D19" s="20">
        <v>1</v>
      </c>
      <c r="E19" s="12">
        <v>138</v>
      </c>
      <c r="F19" s="21">
        <v>10831100</v>
      </c>
      <c r="G19" s="22">
        <v>3165690544.3800015</v>
      </c>
      <c r="H19" s="23">
        <v>16689</v>
      </c>
      <c r="I19" s="23">
        <v>3</v>
      </c>
      <c r="J19" s="23" t="e">
        <f>IF(G19&lt;(#REF!-#REF!)/3,1,IF(all!G19&gt;(#REF!-#REF!)*2/3,3,2))</f>
        <v>#REF!</v>
      </c>
      <c r="K19" s="23">
        <f t="shared" si="1"/>
        <v>3</v>
      </c>
      <c r="L19" s="23"/>
      <c r="M19" s="21">
        <v>6949</v>
      </c>
      <c r="N19" s="12" t="s">
        <v>242</v>
      </c>
      <c r="O19" s="12">
        <v>1</v>
      </c>
      <c r="P19" s="12">
        <v>1</v>
      </c>
      <c r="Q19" s="12">
        <v>2</v>
      </c>
      <c r="R19" s="12" t="s">
        <v>214</v>
      </c>
      <c r="S19" s="12">
        <v>8</v>
      </c>
    </row>
    <row r="20" spans="1:19" x14ac:dyDescent="0.2">
      <c r="A20" s="18" t="s">
        <v>243</v>
      </c>
      <c r="B20" s="19">
        <v>12</v>
      </c>
      <c r="C20" s="6" t="s">
        <v>244</v>
      </c>
      <c r="D20" s="20">
        <v>1</v>
      </c>
      <c r="E20" s="12">
        <v>8</v>
      </c>
      <c r="F20" s="21">
        <v>352416</v>
      </c>
      <c r="G20" s="22">
        <v>916.61</v>
      </c>
      <c r="H20" s="23">
        <v>0</v>
      </c>
      <c r="I20" s="23">
        <v>1</v>
      </c>
      <c r="J20" s="23" t="e">
        <f>IF(G20&lt;(#REF!-#REF!)/3,1,IF(all!G20&gt;(#REF!-#REF!)*2/3,3,2))</f>
        <v>#REF!</v>
      </c>
      <c r="K20" s="23">
        <f t="shared" si="1"/>
        <v>1</v>
      </c>
      <c r="L20" s="23"/>
      <c r="M20" s="21">
        <v>1390</v>
      </c>
      <c r="N20" s="12" t="s">
        <v>245</v>
      </c>
      <c r="O20" s="12">
        <v>1</v>
      </c>
      <c r="P20" s="12">
        <v>2</v>
      </c>
      <c r="Q20" s="12">
        <v>2</v>
      </c>
      <c r="R20" s="12" t="s">
        <v>214</v>
      </c>
      <c r="S20" s="12">
        <v>1</v>
      </c>
    </row>
    <row r="21" spans="1:19" x14ac:dyDescent="0.2">
      <c r="A21" s="18" t="s">
        <v>246</v>
      </c>
      <c r="B21" s="19">
        <v>14</v>
      </c>
      <c r="C21" s="6" t="s">
        <v>247</v>
      </c>
      <c r="D21" s="20">
        <v>1</v>
      </c>
      <c r="E21" s="12">
        <v>11</v>
      </c>
      <c r="F21" s="21">
        <v>209146</v>
      </c>
      <c r="G21" s="22">
        <v>9750049.6899999976</v>
      </c>
      <c r="H21" s="23">
        <v>277</v>
      </c>
      <c r="I21" s="23">
        <v>2</v>
      </c>
      <c r="J21" s="23" t="e">
        <f>IF(G21&lt;(#REF!-#REF!)/3,1,IF(all!G21&gt;(#REF!-#REF!)*2/3,3,2))</f>
        <v>#REF!</v>
      </c>
      <c r="K21" s="23">
        <f t="shared" si="1"/>
        <v>1</v>
      </c>
      <c r="L21" s="23"/>
      <c r="M21" s="21">
        <v>975</v>
      </c>
      <c r="N21" s="12" t="s">
        <v>242</v>
      </c>
      <c r="O21" s="12">
        <v>1</v>
      </c>
      <c r="P21" s="12">
        <v>1</v>
      </c>
      <c r="Q21" s="12">
        <v>2</v>
      </c>
      <c r="R21" s="12" t="s">
        <v>227</v>
      </c>
      <c r="S21" s="12">
        <v>3</v>
      </c>
    </row>
    <row r="22" spans="1:19" x14ac:dyDescent="0.2">
      <c r="A22" s="18" t="s">
        <v>248</v>
      </c>
      <c r="B22" s="19">
        <v>18</v>
      </c>
      <c r="C22" s="6" t="s">
        <v>249</v>
      </c>
      <c r="D22" s="20">
        <v>1</v>
      </c>
      <c r="E22" s="12">
        <v>61</v>
      </c>
      <c r="F22" s="21">
        <v>1362352</v>
      </c>
      <c r="G22" s="22">
        <v>115463509.24000002</v>
      </c>
      <c r="H22" s="23">
        <v>1554</v>
      </c>
      <c r="I22" s="23">
        <v>3</v>
      </c>
      <c r="J22" s="23" t="e">
        <f>IF(G22&lt;(#REF!-#REF!)/3,1,IF(all!G22&gt;(#REF!-#REF!)*2/3,3,2))</f>
        <v>#REF!</v>
      </c>
      <c r="K22" s="23">
        <f t="shared" si="1"/>
        <v>3</v>
      </c>
      <c r="L22" s="23"/>
      <c r="M22" s="21">
        <v>4552</v>
      </c>
      <c r="N22" s="12" t="s">
        <v>213</v>
      </c>
      <c r="O22" s="12">
        <v>1</v>
      </c>
      <c r="P22" s="12">
        <v>2</v>
      </c>
      <c r="Q22" s="12">
        <v>1</v>
      </c>
      <c r="R22" s="12" t="s">
        <v>227</v>
      </c>
      <c r="S22" s="12">
        <v>4</v>
      </c>
    </row>
    <row r="23" spans="1:19" x14ac:dyDescent="0.2">
      <c r="A23" s="18" t="s">
        <v>250</v>
      </c>
      <c r="B23" s="19">
        <v>19</v>
      </c>
      <c r="C23" s="6" t="s">
        <v>251</v>
      </c>
      <c r="D23" s="20">
        <v>1</v>
      </c>
      <c r="E23" s="12">
        <v>66</v>
      </c>
      <c r="F23" s="21">
        <v>2484426</v>
      </c>
      <c r="G23" s="22">
        <v>222495902.0099999</v>
      </c>
      <c r="H23" s="23">
        <v>2022</v>
      </c>
      <c r="I23" s="23">
        <v>3</v>
      </c>
      <c r="J23" s="23" t="e">
        <f>IF(G23&lt;(#REF!-#REF!)/3,1,IF(all!G23&gt;(#REF!-#REF!)*2/3,3,2))</f>
        <v>#REF!</v>
      </c>
      <c r="K23" s="23">
        <f t="shared" si="1"/>
        <v>3</v>
      </c>
      <c r="L23" s="23"/>
      <c r="M23" s="21">
        <v>6517</v>
      </c>
      <c r="N23" s="12" t="s">
        <v>252</v>
      </c>
      <c r="O23" s="12">
        <v>1</v>
      </c>
      <c r="P23" s="12">
        <v>2</v>
      </c>
      <c r="Q23" s="12">
        <v>2</v>
      </c>
      <c r="R23" s="12" t="s">
        <v>218</v>
      </c>
      <c r="S23" s="12">
        <v>5</v>
      </c>
    </row>
    <row r="24" spans="1:19" x14ac:dyDescent="0.2">
      <c r="A24" s="18" t="s">
        <v>253</v>
      </c>
      <c r="B24" s="19">
        <v>23</v>
      </c>
      <c r="C24" s="6" t="s">
        <v>254</v>
      </c>
      <c r="D24" s="20">
        <v>1</v>
      </c>
      <c r="E24" s="12">
        <v>19</v>
      </c>
      <c r="F24" s="21">
        <v>352416</v>
      </c>
      <c r="G24" s="22">
        <v>29624.080000000002</v>
      </c>
      <c r="H24" s="23">
        <v>6</v>
      </c>
      <c r="I24" s="23">
        <v>1</v>
      </c>
      <c r="J24" s="23" t="e">
        <f>IF(G24&lt;(#REF!-#REF!)/3,1,IF(all!G24&gt;(#REF!-#REF!)*2/3,3,2))</f>
        <v>#REF!</v>
      </c>
      <c r="K24" s="23">
        <f t="shared" si="1"/>
        <v>2</v>
      </c>
      <c r="L24" s="23"/>
      <c r="M24" s="21">
        <v>3418</v>
      </c>
      <c r="N24" s="12" t="s">
        <v>226</v>
      </c>
      <c r="O24" s="12">
        <v>1</v>
      </c>
      <c r="P24" s="12">
        <v>1</v>
      </c>
      <c r="Q24" s="12">
        <v>2</v>
      </c>
      <c r="R24" s="12" t="s">
        <v>227</v>
      </c>
      <c r="S24" s="12">
        <v>2</v>
      </c>
    </row>
    <row r="25" spans="1:19" x14ac:dyDescent="0.2">
      <c r="A25" s="18" t="s">
        <v>255</v>
      </c>
      <c r="B25" s="19">
        <v>33</v>
      </c>
      <c r="C25" s="6" t="s">
        <v>256</v>
      </c>
      <c r="D25" s="20"/>
      <c r="E25" s="12">
        <v>31</v>
      </c>
      <c r="F25" s="21">
        <v>820417</v>
      </c>
      <c r="G25" s="22">
        <v>6722071.0099999988</v>
      </c>
      <c r="H25" s="23">
        <v>784</v>
      </c>
      <c r="I25" s="23">
        <v>2</v>
      </c>
      <c r="J25" s="23" t="e">
        <f>IF(G25&lt;(#REF!-#REF!)/3,1,IF(all!G25&gt;(#REF!-#REF!)*2/3,3,2))</f>
        <v>#REF!</v>
      </c>
      <c r="K25" s="23">
        <f t="shared" si="1"/>
        <v>3</v>
      </c>
      <c r="L25" s="23"/>
      <c r="M25" s="21">
        <v>4151</v>
      </c>
      <c r="N25" s="12" t="s">
        <v>226</v>
      </c>
      <c r="O25" s="12">
        <v>2</v>
      </c>
      <c r="P25" s="12">
        <v>1</v>
      </c>
      <c r="Q25" s="12">
        <v>1</v>
      </c>
      <c r="R25" s="12" t="s">
        <v>214</v>
      </c>
      <c r="S25" s="12">
        <v>3</v>
      </c>
    </row>
    <row r="26" spans="1:19" x14ac:dyDescent="0.2">
      <c r="A26" s="18" t="s">
        <v>257</v>
      </c>
      <c r="B26" s="19">
        <v>34</v>
      </c>
      <c r="C26" s="6" t="s">
        <v>258</v>
      </c>
      <c r="D26" s="20">
        <v>1</v>
      </c>
      <c r="E26" s="12">
        <v>39</v>
      </c>
      <c r="F26" s="21">
        <v>904446</v>
      </c>
      <c r="G26" s="22">
        <v>39426904.040000036</v>
      </c>
      <c r="H26" s="23">
        <v>1809</v>
      </c>
      <c r="I26" s="23">
        <v>3</v>
      </c>
      <c r="J26" s="23" t="e">
        <f>IF(G26&lt;(#REF!-#REF!)/3,1,IF(all!G26&gt;(#REF!-#REF!)*2/3,3,2))</f>
        <v>#REF!</v>
      </c>
      <c r="K26" s="23">
        <f t="shared" si="1"/>
        <v>3</v>
      </c>
      <c r="L26" s="23"/>
      <c r="M26" s="21">
        <v>3809</v>
      </c>
      <c r="N26" s="12" t="s">
        <v>213</v>
      </c>
      <c r="O26" s="12">
        <v>1</v>
      </c>
      <c r="P26" s="12">
        <v>2</v>
      </c>
      <c r="Q26" s="12">
        <v>1</v>
      </c>
      <c r="R26" s="12" t="s">
        <v>227</v>
      </c>
      <c r="S26" s="12">
        <v>4</v>
      </c>
    </row>
    <row r="27" spans="1:19" x14ac:dyDescent="0.2">
      <c r="A27" s="18" t="s">
        <v>259</v>
      </c>
      <c r="B27" s="19">
        <v>35</v>
      </c>
      <c r="C27" s="6" t="s">
        <v>260</v>
      </c>
      <c r="D27" s="20">
        <v>1</v>
      </c>
      <c r="E27" s="12">
        <v>28</v>
      </c>
      <c r="F27" s="21">
        <v>997482</v>
      </c>
      <c r="G27" s="22">
        <v>51287931.640000015</v>
      </c>
      <c r="H27" s="23">
        <v>807</v>
      </c>
      <c r="I27" s="23">
        <v>2</v>
      </c>
      <c r="J27" s="23" t="e">
        <f>IF(G27&lt;(#REF!-#REF!)/3,1,IF(all!G27&gt;(#REF!-#REF!)*2/3,3,2))</f>
        <v>#REF!</v>
      </c>
      <c r="K27" s="23">
        <f t="shared" si="1"/>
        <v>3</v>
      </c>
      <c r="L27" s="23"/>
      <c r="M27" s="21">
        <v>1380</v>
      </c>
      <c r="N27" s="12" t="s">
        <v>261</v>
      </c>
      <c r="O27" s="12">
        <v>1</v>
      </c>
      <c r="P27" s="12">
        <v>3</v>
      </c>
      <c r="Q27" s="12">
        <v>2</v>
      </c>
      <c r="R27" s="12" t="s">
        <v>218</v>
      </c>
      <c r="S27" s="12">
        <v>4</v>
      </c>
    </row>
    <row r="28" spans="1:19" x14ac:dyDescent="0.2">
      <c r="A28" s="18" t="s">
        <v>262</v>
      </c>
      <c r="B28" s="19">
        <v>36</v>
      </c>
      <c r="C28" s="6" t="s">
        <v>263</v>
      </c>
      <c r="D28" s="20">
        <v>1</v>
      </c>
      <c r="E28" s="12">
        <v>30</v>
      </c>
      <c r="F28" s="21">
        <v>228387</v>
      </c>
      <c r="G28" s="22">
        <v>16400467.339999996</v>
      </c>
      <c r="H28" s="23">
        <v>764</v>
      </c>
      <c r="I28" s="23">
        <v>2</v>
      </c>
      <c r="J28" s="23" t="e">
        <f>IF(G28&lt;(#REF!-#REF!)/3,1,IF(all!G28&gt;(#REF!-#REF!)*2/3,3,2))</f>
        <v>#REF!</v>
      </c>
      <c r="K28" s="23">
        <f t="shared" si="1"/>
        <v>3</v>
      </c>
      <c r="L28" s="23"/>
      <c r="M28" s="21">
        <v>4202</v>
      </c>
      <c r="N28" s="12" t="s">
        <v>245</v>
      </c>
      <c r="O28" s="12">
        <v>1</v>
      </c>
      <c r="P28" s="12">
        <v>2</v>
      </c>
      <c r="Q28" s="12">
        <v>2</v>
      </c>
      <c r="R28" s="12" t="s">
        <v>218</v>
      </c>
      <c r="S28" s="12">
        <v>3</v>
      </c>
    </row>
    <row r="29" spans="1:19" x14ac:dyDescent="0.2">
      <c r="A29" s="18" t="s">
        <v>264</v>
      </c>
      <c r="B29" s="19">
        <v>37</v>
      </c>
      <c r="C29" s="6" t="s">
        <v>265</v>
      </c>
      <c r="D29" s="20">
        <v>1</v>
      </c>
      <c r="E29" s="12">
        <v>31</v>
      </c>
      <c r="F29" s="21">
        <v>827811</v>
      </c>
      <c r="G29" s="22">
        <v>40509255.419999987</v>
      </c>
      <c r="H29" s="23">
        <v>8348</v>
      </c>
      <c r="I29" s="23">
        <v>3</v>
      </c>
      <c r="J29" s="23" t="e">
        <f>IF(G29&lt;(#REF!-#REF!)/3,1,IF(all!G29&gt;(#REF!-#REF!)*2/3,3,2))</f>
        <v>#REF!</v>
      </c>
      <c r="K29" s="23">
        <f t="shared" si="1"/>
        <v>3</v>
      </c>
      <c r="L29" s="23"/>
      <c r="M29" s="21">
        <v>2652</v>
      </c>
      <c r="N29" s="12" t="s">
        <v>234</v>
      </c>
      <c r="O29" s="12">
        <v>1</v>
      </c>
      <c r="P29" s="12">
        <v>1</v>
      </c>
      <c r="Q29" s="12">
        <v>3</v>
      </c>
      <c r="R29" s="12" t="s">
        <v>214</v>
      </c>
      <c r="S29" s="12">
        <v>4</v>
      </c>
    </row>
    <row r="30" spans="1:19" x14ac:dyDescent="0.2">
      <c r="A30" s="18" t="s">
        <v>266</v>
      </c>
      <c r="B30" s="19">
        <v>38</v>
      </c>
      <c r="C30" s="6" t="s">
        <v>267</v>
      </c>
      <c r="D30" s="20"/>
      <c r="E30" s="12">
        <v>11</v>
      </c>
      <c r="F30" s="21">
        <v>447270.5</v>
      </c>
      <c r="G30" s="22">
        <v>2935118.0800000005</v>
      </c>
      <c r="H30" s="23">
        <v>318</v>
      </c>
      <c r="I30" s="23">
        <v>2</v>
      </c>
      <c r="J30" s="23" t="e">
        <f>IF(G30&lt;(#REF!-#REF!)/3,1,IF(all!G30&gt;(#REF!-#REF!)*2/3,3,2))</f>
        <v>#REF!</v>
      </c>
      <c r="K30" s="23">
        <f t="shared" si="1"/>
        <v>1</v>
      </c>
      <c r="L30" s="23"/>
      <c r="M30" s="21">
        <v>515</v>
      </c>
      <c r="N30" s="12" t="s">
        <v>245</v>
      </c>
      <c r="O30" s="12">
        <v>1</v>
      </c>
      <c r="P30" s="12">
        <v>2</v>
      </c>
      <c r="Q30" s="12">
        <v>2</v>
      </c>
      <c r="R30" s="12" t="s">
        <v>227</v>
      </c>
      <c r="S30" s="12">
        <v>2</v>
      </c>
    </row>
    <row r="31" spans="1:19" x14ac:dyDescent="0.2">
      <c r="A31" s="18" t="s">
        <v>268</v>
      </c>
      <c r="B31" s="19">
        <v>39</v>
      </c>
      <c r="C31" s="6" t="s">
        <v>269</v>
      </c>
      <c r="D31" s="20">
        <v>1</v>
      </c>
      <c r="E31" s="12">
        <v>60</v>
      </c>
      <c r="F31" s="21">
        <v>1643484</v>
      </c>
      <c r="G31" s="22">
        <v>240032280.03999993</v>
      </c>
      <c r="H31" s="23">
        <v>1990</v>
      </c>
      <c r="I31" s="23">
        <v>3</v>
      </c>
      <c r="J31" s="23" t="e">
        <f>IF(G31&lt;(#REF!-#REF!)/3,1,IF(all!G31&gt;(#REF!-#REF!)*2/3,3,2))</f>
        <v>#REF!</v>
      </c>
      <c r="K31" s="23">
        <f t="shared" si="1"/>
        <v>3</v>
      </c>
      <c r="L31" s="23"/>
      <c r="M31" s="21">
        <v>2545</v>
      </c>
      <c r="N31" s="12" t="s">
        <v>221</v>
      </c>
      <c r="O31" s="12">
        <v>1</v>
      </c>
      <c r="P31" s="12">
        <v>1</v>
      </c>
      <c r="Q31" s="12">
        <v>2</v>
      </c>
      <c r="R31" s="12" t="s">
        <v>227</v>
      </c>
      <c r="S31" s="12">
        <v>4</v>
      </c>
    </row>
    <row r="32" spans="1:19" x14ac:dyDescent="0.2">
      <c r="A32" s="18" t="s">
        <v>270</v>
      </c>
      <c r="B32" s="19">
        <v>40</v>
      </c>
      <c r="C32" s="6" t="s">
        <v>271</v>
      </c>
      <c r="D32" s="20">
        <v>1</v>
      </c>
      <c r="E32" s="12">
        <v>44</v>
      </c>
      <c r="F32" s="21">
        <v>899563</v>
      </c>
      <c r="G32" s="22">
        <v>94195028.710000023</v>
      </c>
      <c r="H32" s="23">
        <v>1569</v>
      </c>
      <c r="I32" s="23">
        <v>3</v>
      </c>
      <c r="J32" s="23" t="e">
        <f>IF(G32&lt;(#REF!-#REF!)/3,1,IF(all!G32&gt;(#REF!-#REF!)*2/3,3,2))</f>
        <v>#REF!</v>
      </c>
      <c r="K32" s="23">
        <f t="shared" si="1"/>
        <v>3</v>
      </c>
      <c r="L32" s="23"/>
      <c r="M32" s="21">
        <v>1857</v>
      </c>
      <c r="N32" s="12" t="s">
        <v>213</v>
      </c>
      <c r="O32" s="12">
        <v>1</v>
      </c>
      <c r="P32" s="12">
        <v>2</v>
      </c>
      <c r="Q32" s="12">
        <v>1</v>
      </c>
      <c r="R32" s="12" t="s">
        <v>227</v>
      </c>
      <c r="S32" s="12">
        <v>4</v>
      </c>
    </row>
    <row r="33" spans="1:19" x14ac:dyDescent="0.2">
      <c r="A33" s="18" t="s">
        <v>272</v>
      </c>
      <c r="B33" s="19">
        <v>43</v>
      </c>
      <c r="C33" s="6" t="s">
        <v>273</v>
      </c>
      <c r="D33" s="20"/>
      <c r="E33" s="12">
        <v>41</v>
      </c>
      <c r="F33" s="21">
        <v>1111315</v>
      </c>
      <c r="G33" s="22">
        <v>22491588.460000001</v>
      </c>
      <c r="H33" s="23">
        <v>1431</v>
      </c>
      <c r="I33" s="23">
        <v>3</v>
      </c>
      <c r="J33" s="23" t="e">
        <f>IF(G33&lt;(#REF!-#REF!)/3,1,IF(all!G33&gt;(#REF!-#REF!)*2/3,3,2))</f>
        <v>#REF!</v>
      </c>
      <c r="K33" s="23">
        <f t="shared" si="1"/>
        <v>3</v>
      </c>
      <c r="L33" s="23"/>
      <c r="M33" s="21">
        <v>3996</v>
      </c>
      <c r="N33" s="12" t="s">
        <v>245</v>
      </c>
      <c r="O33" s="12">
        <v>1</v>
      </c>
      <c r="P33" s="12">
        <v>2</v>
      </c>
      <c r="Q33" s="12">
        <v>1</v>
      </c>
      <c r="R33" s="12" t="s">
        <v>214</v>
      </c>
      <c r="S33" s="12">
        <v>3</v>
      </c>
    </row>
    <row r="34" spans="1:19" x14ac:dyDescent="0.2">
      <c r="A34" s="18" t="s">
        <v>274</v>
      </c>
      <c r="B34" s="19">
        <v>44</v>
      </c>
      <c r="C34" s="6" t="s">
        <v>275</v>
      </c>
      <c r="D34" s="20"/>
      <c r="E34" s="12">
        <v>41</v>
      </c>
      <c r="F34" s="21">
        <v>770417</v>
      </c>
      <c r="G34" s="22">
        <v>46218121.209999993</v>
      </c>
      <c r="H34" s="23">
        <v>1630</v>
      </c>
      <c r="I34" s="23">
        <v>3</v>
      </c>
      <c r="J34" s="23" t="e">
        <f>IF(G34&lt;(#REF!-#REF!)/3,1,IF(all!G34&gt;(#REF!-#REF!)*2/3,3,2))</f>
        <v>#REF!</v>
      </c>
      <c r="K34" s="23">
        <f t="shared" si="1"/>
        <v>3</v>
      </c>
      <c r="L34" s="23"/>
      <c r="M34" s="21">
        <v>5824</v>
      </c>
      <c r="N34" s="12" t="s">
        <v>213</v>
      </c>
      <c r="O34" s="12">
        <v>1</v>
      </c>
      <c r="P34" s="12">
        <v>2</v>
      </c>
      <c r="Q34" s="12">
        <v>1</v>
      </c>
      <c r="R34" s="12" t="s">
        <v>227</v>
      </c>
      <c r="S34" s="12">
        <v>4</v>
      </c>
    </row>
    <row r="35" spans="1:19" x14ac:dyDescent="0.2">
      <c r="A35" s="18" t="s">
        <v>276</v>
      </c>
      <c r="B35" s="19">
        <v>45</v>
      </c>
      <c r="C35" s="6" t="s">
        <v>277</v>
      </c>
      <c r="D35" s="20"/>
      <c r="E35" s="12">
        <v>18</v>
      </c>
      <c r="F35" s="21">
        <v>721176</v>
      </c>
      <c r="G35" s="22">
        <v>175946.73999999996</v>
      </c>
      <c r="H35" s="23">
        <v>122</v>
      </c>
      <c r="I35" s="23">
        <v>2</v>
      </c>
      <c r="J35" s="23" t="e">
        <f>IF(G35&lt;(#REF!-#REF!)/3,1,IF(all!G35&gt;(#REF!-#REF!)*2/3,3,2))</f>
        <v>#REF!</v>
      </c>
      <c r="K35" s="23">
        <f t="shared" si="1"/>
        <v>2</v>
      </c>
      <c r="L35" s="23"/>
      <c r="M35" s="21">
        <v>3600</v>
      </c>
      <c r="N35" s="12" t="s">
        <v>278</v>
      </c>
      <c r="O35" s="12">
        <v>1</v>
      </c>
      <c r="P35" s="12">
        <v>1</v>
      </c>
      <c r="Q35" s="12">
        <v>2</v>
      </c>
      <c r="R35" s="12" t="s">
        <v>214</v>
      </c>
      <c r="S35" s="12">
        <v>2</v>
      </c>
    </row>
    <row r="36" spans="1:19" x14ac:dyDescent="0.2">
      <c r="A36" s="18" t="s">
        <v>279</v>
      </c>
      <c r="B36" s="19">
        <v>48</v>
      </c>
      <c r="C36" s="6" t="s">
        <v>280</v>
      </c>
      <c r="D36" s="20">
        <v>1</v>
      </c>
      <c r="E36" s="12">
        <v>31</v>
      </c>
      <c r="F36" s="21">
        <v>777052</v>
      </c>
      <c r="G36" s="22">
        <v>29008061.640000004</v>
      </c>
      <c r="H36" s="23">
        <v>1296</v>
      </c>
      <c r="I36" s="23">
        <v>3</v>
      </c>
      <c r="J36" s="23" t="e">
        <f>IF(G36&lt;(#REF!-#REF!)/3,1,IF(all!G36&gt;(#REF!-#REF!)*2/3,3,2))</f>
        <v>#REF!</v>
      </c>
      <c r="K36" s="23">
        <f t="shared" si="1"/>
        <v>3</v>
      </c>
      <c r="L36" s="23"/>
      <c r="M36" s="21">
        <v>2416</v>
      </c>
      <c r="N36" s="12" t="s">
        <v>226</v>
      </c>
      <c r="O36" s="12">
        <v>1</v>
      </c>
      <c r="P36" s="12">
        <v>1</v>
      </c>
      <c r="Q36" s="12">
        <v>1</v>
      </c>
      <c r="R36" s="12" t="s">
        <v>218</v>
      </c>
      <c r="S36" s="12">
        <v>3</v>
      </c>
    </row>
    <row r="37" spans="1:19" x14ac:dyDescent="0.2">
      <c r="A37" s="18" t="s">
        <v>281</v>
      </c>
      <c r="B37" s="19">
        <v>49</v>
      </c>
      <c r="C37" s="6" t="s">
        <v>282</v>
      </c>
      <c r="D37" s="20">
        <v>1</v>
      </c>
      <c r="E37" s="12">
        <v>25</v>
      </c>
      <c r="F37" s="21">
        <v>701176</v>
      </c>
      <c r="G37" s="22">
        <v>38319671.009999998</v>
      </c>
      <c r="H37" s="23">
        <v>616</v>
      </c>
      <c r="I37" s="23">
        <v>2</v>
      </c>
      <c r="J37" s="23" t="e">
        <f>IF(G37&lt;(#REF!-#REF!)/3,1,IF(all!G37&gt;(#REF!-#REF!)*2/3,3,2))</f>
        <v>#REF!</v>
      </c>
      <c r="K37" s="23">
        <f t="shared" si="1"/>
        <v>2</v>
      </c>
      <c r="L37" s="23"/>
      <c r="M37" s="21">
        <v>1700</v>
      </c>
      <c r="N37" s="12" t="s">
        <v>234</v>
      </c>
      <c r="O37" s="12">
        <v>1</v>
      </c>
      <c r="P37" s="12">
        <v>1</v>
      </c>
      <c r="Q37" s="12">
        <v>1</v>
      </c>
      <c r="R37" s="12" t="s">
        <v>218</v>
      </c>
      <c r="S37" s="12">
        <v>4</v>
      </c>
    </row>
    <row r="38" spans="1:19" x14ac:dyDescent="0.2">
      <c r="A38" s="18" t="s">
        <v>283</v>
      </c>
      <c r="B38" s="19">
        <v>50</v>
      </c>
      <c r="C38" s="6" t="s">
        <v>284</v>
      </c>
      <c r="D38" s="20"/>
      <c r="E38" s="12">
        <v>58</v>
      </c>
      <c r="F38" s="21">
        <v>820417</v>
      </c>
      <c r="G38" s="22">
        <v>17141994.009999998</v>
      </c>
      <c r="H38" s="23">
        <v>2437</v>
      </c>
      <c r="I38" s="23">
        <v>3</v>
      </c>
      <c r="J38" s="23" t="e">
        <f>IF(G38&lt;(#REF!-#REF!)/3,1,IF(all!G38&gt;(#REF!-#REF!)*2/3,3,2))</f>
        <v>#REF!</v>
      </c>
      <c r="K38" s="23">
        <f t="shared" si="1"/>
        <v>3</v>
      </c>
      <c r="L38" s="23"/>
      <c r="M38" s="21">
        <v>7984</v>
      </c>
      <c r="N38" s="12" t="s">
        <v>213</v>
      </c>
      <c r="O38" s="12">
        <v>1</v>
      </c>
      <c r="P38" s="12">
        <v>2</v>
      </c>
      <c r="Q38" s="12">
        <v>2</v>
      </c>
      <c r="R38" s="12" t="s">
        <v>214</v>
      </c>
      <c r="S38" s="12">
        <v>3</v>
      </c>
    </row>
    <row r="39" spans="1:19" x14ac:dyDescent="0.2">
      <c r="A39" s="18" t="s">
        <v>285</v>
      </c>
      <c r="B39" s="19">
        <v>52</v>
      </c>
      <c r="C39" s="6" t="s">
        <v>286</v>
      </c>
      <c r="D39" s="20">
        <v>1</v>
      </c>
      <c r="E39" s="12">
        <v>23</v>
      </c>
      <c r="F39" s="21">
        <v>769563</v>
      </c>
      <c r="G39" s="22">
        <v>73479859.940000027</v>
      </c>
      <c r="H39" s="23">
        <v>834</v>
      </c>
      <c r="I39" s="23">
        <v>2</v>
      </c>
      <c r="J39" s="23" t="e">
        <f>IF(G39&lt;(#REF!-#REF!)/3,1,IF(all!G39&gt;(#REF!-#REF!)*2/3,3,2))</f>
        <v>#REF!</v>
      </c>
      <c r="K39" s="23">
        <f t="shared" si="1"/>
        <v>2</v>
      </c>
      <c r="L39" s="23"/>
      <c r="M39" s="21">
        <v>1682</v>
      </c>
      <c r="N39" s="12" t="s">
        <v>245</v>
      </c>
      <c r="O39" s="12">
        <v>1</v>
      </c>
      <c r="P39" s="12">
        <v>2</v>
      </c>
      <c r="Q39" s="12">
        <v>2</v>
      </c>
      <c r="R39" s="12" t="s">
        <v>227</v>
      </c>
      <c r="S39" s="12">
        <v>4</v>
      </c>
    </row>
    <row r="40" spans="1:19" x14ac:dyDescent="0.2">
      <c r="A40" s="18" t="s">
        <v>287</v>
      </c>
      <c r="B40" s="19">
        <v>53</v>
      </c>
      <c r="C40" s="6" t="s">
        <v>288</v>
      </c>
      <c r="D40" s="20"/>
      <c r="E40" s="12">
        <v>61</v>
      </c>
      <c r="F40" s="21">
        <v>1315110</v>
      </c>
      <c r="G40" s="22">
        <v>23038085.450000003</v>
      </c>
      <c r="H40" s="23">
        <v>2005</v>
      </c>
      <c r="I40" s="23">
        <v>3</v>
      </c>
      <c r="J40" s="23" t="e">
        <f>IF(G40&lt;(#REF!-#REF!)/3,1,IF(all!G40&gt;(#REF!-#REF!)*2/3,3,2))</f>
        <v>#REF!</v>
      </c>
      <c r="K40" s="23">
        <f t="shared" si="1"/>
        <v>3</v>
      </c>
      <c r="L40" s="23"/>
      <c r="M40" s="21">
        <v>11927</v>
      </c>
      <c r="N40" s="12" t="s">
        <v>245</v>
      </c>
      <c r="O40" s="12">
        <v>1</v>
      </c>
      <c r="P40" s="12">
        <v>2</v>
      </c>
      <c r="Q40" s="12">
        <v>2</v>
      </c>
      <c r="R40" s="12" t="s">
        <v>227</v>
      </c>
      <c r="S40" s="12">
        <v>3</v>
      </c>
    </row>
    <row r="41" spans="1:19" x14ac:dyDescent="0.2">
      <c r="A41" s="18" t="s">
        <v>289</v>
      </c>
      <c r="B41" s="19">
        <v>54</v>
      </c>
      <c r="C41" s="6" t="s">
        <v>290</v>
      </c>
      <c r="D41" s="20">
        <v>1</v>
      </c>
      <c r="E41" s="12">
        <v>20</v>
      </c>
      <c r="F41" s="21">
        <v>899563</v>
      </c>
      <c r="G41" s="22">
        <v>36963990.010000013</v>
      </c>
      <c r="H41" s="23">
        <v>902</v>
      </c>
      <c r="I41" s="23">
        <v>2</v>
      </c>
      <c r="J41" s="23" t="e">
        <f>IF(G41&lt;(#REF!-#REF!)/3,1,IF(all!G41&gt;(#REF!-#REF!)*2/3,3,2))</f>
        <v>#REF!</v>
      </c>
      <c r="K41" s="23">
        <f t="shared" si="1"/>
        <v>2</v>
      </c>
      <c r="L41" s="23"/>
      <c r="M41" s="21">
        <v>2421</v>
      </c>
      <c r="N41" s="12" t="s">
        <v>226</v>
      </c>
      <c r="O41" s="12">
        <v>1</v>
      </c>
      <c r="P41" s="12">
        <v>1</v>
      </c>
      <c r="Q41" s="12">
        <v>2</v>
      </c>
      <c r="R41" s="12" t="s">
        <v>214</v>
      </c>
      <c r="S41" s="12">
        <v>4</v>
      </c>
    </row>
    <row r="42" spans="1:19" x14ac:dyDescent="0.2">
      <c r="A42" s="18" t="s">
        <v>291</v>
      </c>
      <c r="B42" s="19">
        <v>56</v>
      </c>
      <c r="C42" s="6" t="s">
        <v>292</v>
      </c>
      <c r="D42" s="20">
        <v>1</v>
      </c>
      <c r="E42" s="12">
        <v>20</v>
      </c>
      <c r="F42" s="21">
        <v>731935</v>
      </c>
      <c r="G42" s="22">
        <v>33049019.810000002</v>
      </c>
      <c r="H42" s="23">
        <v>484</v>
      </c>
      <c r="I42" s="23">
        <v>2</v>
      </c>
      <c r="J42" s="23" t="e">
        <f>IF(G42&lt;(#REF!-#REF!)/3,1,IF(all!G42&gt;(#REF!-#REF!)*2/3,3,2))</f>
        <v>#REF!</v>
      </c>
      <c r="K42" s="23">
        <f t="shared" si="1"/>
        <v>2</v>
      </c>
      <c r="L42" s="23"/>
      <c r="M42" s="21">
        <v>892</v>
      </c>
      <c r="N42" s="12" t="s">
        <v>213</v>
      </c>
      <c r="O42" s="12">
        <v>1</v>
      </c>
      <c r="P42" s="12">
        <v>2</v>
      </c>
      <c r="Q42" s="12">
        <v>1</v>
      </c>
      <c r="R42" s="12" t="s">
        <v>214</v>
      </c>
      <c r="S42" s="12">
        <v>4</v>
      </c>
    </row>
    <row r="43" spans="1:19" x14ac:dyDescent="0.2">
      <c r="A43" s="18" t="s">
        <v>293</v>
      </c>
      <c r="B43" s="19">
        <v>57</v>
      </c>
      <c r="C43" s="6" t="s">
        <v>294</v>
      </c>
      <c r="D43" s="20"/>
      <c r="E43" s="12">
        <v>20</v>
      </c>
      <c r="F43" s="21">
        <v>383409</v>
      </c>
      <c r="G43" s="22">
        <v>20923498.710000001</v>
      </c>
      <c r="H43" s="23">
        <v>1183</v>
      </c>
      <c r="I43" s="23">
        <v>3</v>
      </c>
      <c r="J43" s="23" t="e">
        <f>IF(G43&lt;(#REF!-#REF!)/3,1,IF(all!G43&gt;(#REF!-#REF!)*2/3,3,2))</f>
        <v>#REF!</v>
      </c>
      <c r="K43" s="23">
        <f t="shared" si="1"/>
        <v>2</v>
      </c>
      <c r="L43" s="23"/>
      <c r="M43" s="21">
        <v>1326</v>
      </c>
      <c r="N43" s="12" t="s">
        <v>295</v>
      </c>
      <c r="O43" s="12">
        <v>1</v>
      </c>
      <c r="P43" s="12">
        <v>2</v>
      </c>
      <c r="Q43" s="12">
        <v>2</v>
      </c>
      <c r="R43" s="12" t="s">
        <v>227</v>
      </c>
      <c r="S43" s="12">
        <v>3</v>
      </c>
    </row>
    <row r="44" spans="1:19" x14ac:dyDescent="0.2">
      <c r="A44" s="18" t="s">
        <v>296</v>
      </c>
      <c r="B44" s="19">
        <v>58</v>
      </c>
      <c r="C44" s="6" t="s">
        <v>297</v>
      </c>
      <c r="D44" s="20">
        <v>1</v>
      </c>
      <c r="E44" s="12">
        <v>81</v>
      </c>
      <c r="F44" s="21">
        <v>1222972</v>
      </c>
      <c r="G44" s="22">
        <v>51679338.860000007</v>
      </c>
      <c r="H44" s="23">
        <v>1818</v>
      </c>
      <c r="I44" s="23">
        <v>3</v>
      </c>
      <c r="J44" s="23" t="e">
        <f>IF(G44&lt;(#REF!-#REF!)/3,1,IF(all!G44&gt;(#REF!-#REF!)*2/3,3,2))</f>
        <v>#REF!</v>
      </c>
      <c r="K44" s="23">
        <f t="shared" si="1"/>
        <v>3</v>
      </c>
      <c r="L44" s="23"/>
      <c r="M44" s="21">
        <v>7065</v>
      </c>
      <c r="N44" s="12" t="s">
        <v>252</v>
      </c>
      <c r="O44" s="12">
        <v>1</v>
      </c>
      <c r="P44" s="12">
        <v>2</v>
      </c>
      <c r="Q44" s="12">
        <v>2</v>
      </c>
      <c r="R44" s="12" t="s">
        <v>227</v>
      </c>
      <c r="S44" s="12">
        <v>4</v>
      </c>
    </row>
    <row r="45" spans="1:19" x14ac:dyDescent="0.2">
      <c r="A45" s="18" t="s">
        <v>298</v>
      </c>
      <c r="B45" s="19">
        <v>59</v>
      </c>
      <c r="C45" s="6" t="s">
        <v>299</v>
      </c>
      <c r="D45" s="20">
        <v>1</v>
      </c>
      <c r="E45" s="12">
        <v>32</v>
      </c>
      <c r="F45" s="21">
        <v>445161</v>
      </c>
      <c r="G45" s="22">
        <v>47978809.780000001</v>
      </c>
      <c r="H45" s="23">
        <v>1062</v>
      </c>
      <c r="I45" s="23">
        <v>3</v>
      </c>
      <c r="J45" s="23" t="e">
        <f>IF(G45&lt;(#REF!-#REF!)/3,1,IF(all!G45&gt;(#REF!-#REF!)*2/3,3,2))</f>
        <v>#REF!</v>
      </c>
      <c r="K45" s="23">
        <f t="shared" si="1"/>
        <v>3</v>
      </c>
      <c r="L45" s="23"/>
      <c r="M45" s="21">
        <v>2040</v>
      </c>
      <c r="N45" s="12" t="s">
        <v>300</v>
      </c>
      <c r="O45" s="12">
        <v>1</v>
      </c>
      <c r="P45" s="12">
        <v>1</v>
      </c>
      <c r="Q45" s="12">
        <v>2</v>
      </c>
      <c r="R45" s="12" t="s">
        <v>214</v>
      </c>
      <c r="S45" s="12">
        <v>4</v>
      </c>
    </row>
    <row r="46" spans="1:19" x14ac:dyDescent="0.2">
      <c r="A46" s="18" t="s">
        <v>301</v>
      </c>
      <c r="B46" s="19">
        <v>60</v>
      </c>
      <c r="C46" s="6" t="s">
        <v>302</v>
      </c>
      <c r="D46" s="20">
        <v>1</v>
      </c>
      <c r="E46" s="12">
        <v>60</v>
      </c>
      <c r="F46" s="21">
        <v>1011315</v>
      </c>
      <c r="G46" s="22">
        <v>45859921.579999968</v>
      </c>
      <c r="H46" s="23">
        <v>3153</v>
      </c>
      <c r="I46" s="23">
        <v>3</v>
      </c>
      <c r="J46" s="23" t="e">
        <f>IF(G46&lt;(#REF!-#REF!)/3,1,IF(all!G46&gt;(#REF!-#REF!)*2/3,3,2))</f>
        <v>#REF!</v>
      </c>
      <c r="K46" s="23">
        <f t="shared" si="1"/>
        <v>3</v>
      </c>
      <c r="L46" s="23"/>
      <c r="M46" s="21">
        <v>9636</v>
      </c>
      <c r="N46" s="12" t="s">
        <v>252</v>
      </c>
      <c r="O46" s="12">
        <v>1</v>
      </c>
      <c r="P46" s="12">
        <v>2</v>
      </c>
      <c r="Q46" s="12">
        <v>2</v>
      </c>
      <c r="R46" s="12" t="s">
        <v>218</v>
      </c>
      <c r="S46" s="12">
        <v>4</v>
      </c>
    </row>
    <row r="47" spans="1:19" x14ac:dyDescent="0.2">
      <c r="A47" s="18" t="s">
        <v>303</v>
      </c>
      <c r="B47" s="19">
        <v>62</v>
      </c>
      <c r="C47" s="6" t="s">
        <v>304</v>
      </c>
      <c r="D47" s="20">
        <v>1</v>
      </c>
      <c r="E47" s="12">
        <v>48</v>
      </c>
      <c r="F47" s="21">
        <v>1777052</v>
      </c>
      <c r="G47" s="22">
        <v>35665412.510000013</v>
      </c>
      <c r="H47" s="23">
        <v>1556</v>
      </c>
      <c r="I47" s="23">
        <v>3</v>
      </c>
      <c r="J47" s="23" t="e">
        <f>IF(G47&lt;(#REF!-#REF!)/3,1,IF(all!G47&gt;(#REF!-#REF!)*2/3,3,2))</f>
        <v>#REF!</v>
      </c>
      <c r="K47" s="23">
        <f t="shared" si="1"/>
        <v>3</v>
      </c>
      <c r="L47" s="23"/>
      <c r="M47" s="21">
        <v>4980</v>
      </c>
      <c r="N47" s="12" t="s">
        <v>234</v>
      </c>
      <c r="O47" s="12">
        <v>1</v>
      </c>
      <c r="P47" s="12">
        <v>1</v>
      </c>
      <c r="Q47" s="12">
        <v>4</v>
      </c>
      <c r="R47" s="12" t="s">
        <v>227</v>
      </c>
      <c r="S47" s="12">
        <v>4</v>
      </c>
    </row>
    <row r="48" spans="1:19" x14ac:dyDescent="0.2">
      <c r="A48" s="18" t="s">
        <v>305</v>
      </c>
      <c r="B48" s="19">
        <v>63</v>
      </c>
      <c r="C48" s="6" t="s">
        <v>306</v>
      </c>
      <c r="D48" s="20">
        <v>1</v>
      </c>
      <c r="E48" s="12">
        <v>19</v>
      </c>
      <c r="F48" s="21">
        <v>178387</v>
      </c>
      <c r="G48" s="22">
        <v>4221411.7699999986</v>
      </c>
      <c r="H48" s="23">
        <v>1232</v>
      </c>
      <c r="I48" s="23">
        <v>3</v>
      </c>
      <c r="J48" s="23" t="e">
        <f>IF(G48&lt;(#REF!-#REF!)/3,1,IF(all!G48&gt;(#REF!-#REF!)*2/3,3,2))</f>
        <v>#REF!</v>
      </c>
      <c r="K48" s="23">
        <f t="shared" si="1"/>
        <v>2</v>
      </c>
      <c r="L48" s="23"/>
      <c r="M48" s="21">
        <v>2666</v>
      </c>
      <c r="N48" s="12" t="s">
        <v>242</v>
      </c>
      <c r="O48" s="12">
        <v>1</v>
      </c>
      <c r="P48" s="12">
        <v>1</v>
      </c>
      <c r="Q48" s="12">
        <v>2</v>
      </c>
      <c r="R48" s="12" t="s">
        <v>227</v>
      </c>
      <c r="S48" s="12">
        <v>2</v>
      </c>
    </row>
    <row r="49" spans="1:19" x14ac:dyDescent="0.2">
      <c r="A49" s="18" t="s">
        <v>307</v>
      </c>
      <c r="B49" s="19">
        <v>64</v>
      </c>
      <c r="C49" s="6" t="s">
        <v>308</v>
      </c>
      <c r="D49" s="20">
        <v>1</v>
      </c>
      <c r="E49" s="12">
        <v>45</v>
      </c>
      <c r="F49" s="21">
        <v>1220075</v>
      </c>
      <c r="G49" s="22">
        <v>65189085.090000004</v>
      </c>
      <c r="H49" s="23">
        <v>1092</v>
      </c>
      <c r="I49" s="23">
        <v>3</v>
      </c>
      <c r="J49" s="23" t="e">
        <f>IF(G49&lt;(#REF!-#REF!)/3,1,IF(all!G49&gt;(#REF!-#REF!)*2/3,3,2))</f>
        <v>#REF!</v>
      </c>
      <c r="K49" s="23">
        <f t="shared" si="1"/>
        <v>3</v>
      </c>
      <c r="L49" s="23"/>
      <c r="M49" s="21">
        <v>3941</v>
      </c>
      <c r="N49" s="12" t="s">
        <v>242</v>
      </c>
      <c r="O49" s="12">
        <v>1</v>
      </c>
      <c r="P49" s="12">
        <v>1</v>
      </c>
      <c r="Q49" s="12">
        <v>1</v>
      </c>
      <c r="R49" s="12" t="s">
        <v>218</v>
      </c>
      <c r="S49" s="12">
        <v>4</v>
      </c>
    </row>
    <row r="50" spans="1:19" x14ac:dyDescent="0.2">
      <c r="A50" s="18" t="s">
        <v>309</v>
      </c>
      <c r="B50" s="19">
        <v>65</v>
      </c>
      <c r="C50" s="6" t="s">
        <v>310</v>
      </c>
      <c r="D50" s="20"/>
      <c r="E50" s="12">
        <v>41</v>
      </c>
      <c r="F50" s="21">
        <v>1020322</v>
      </c>
      <c r="G50" s="22">
        <v>25733010.09999999</v>
      </c>
      <c r="H50" s="23">
        <v>2359</v>
      </c>
      <c r="I50" s="23">
        <v>3</v>
      </c>
      <c r="J50" s="23" t="e">
        <f>IF(G50&lt;(#REF!-#REF!)/3,1,IF(all!G50&gt;(#REF!-#REF!)*2/3,3,2))</f>
        <v>#REF!</v>
      </c>
      <c r="K50" s="23">
        <f t="shared" si="1"/>
        <v>3</v>
      </c>
      <c r="L50" s="23"/>
      <c r="M50" s="21">
        <v>6763</v>
      </c>
      <c r="N50" s="12" t="s">
        <v>234</v>
      </c>
      <c r="O50" s="12">
        <v>1</v>
      </c>
      <c r="P50" s="12">
        <v>1</v>
      </c>
      <c r="Q50" s="12">
        <v>1</v>
      </c>
      <c r="R50" s="12" t="s">
        <v>214</v>
      </c>
      <c r="S50" s="12">
        <v>3</v>
      </c>
    </row>
    <row r="51" spans="1:19" x14ac:dyDescent="0.2">
      <c r="A51" s="18" t="s">
        <v>311</v>
      </c>
      <c r="B51" s="19">
        <v>66</v>
      </c>
      <c r="C51" s="6" t="s">
        <v>312</v>
      </c>
      <c r="D51" s="20"/>
      <c r="E51" s="12">
        <v>21</v>
      </c>
      <c r="F51" s="21">
        <v>571796</v>
      </c>
      <c r="G51" s="22">
        <v>8938744.0100000016</v>
      </c>
      <c r="H51" s="23">
        <v>706</v>
      </c>
      <c r="I51" s="23">
        <v>2</v>
      </c>
      <c r="J51" s="23" t="e">
        <f>IF(G51&lt;(#REF!-#REF!)/3,1,IF(all!G51&gt;(#REF!-#REF!)*2/3,3,2))</f>
        <v>#REF!</v>
      </c>
      <c r="K51" s="23">
        <f t="shared" si="1"/>
        <v>2</v>
      </c>
      <c r="L51" s="23"/>
      <c r="M51" s="21">
        <v>2732</v>
      </c>
      <c r="N51" s="12" t="s">
        <v>213</v>
      </c>
      <c r="O51" s="12">
        <v>1</v>
      </c>
      <c r="P51" s="12">
        <v>2</v>
      </c>
      <c r="Q51" s="12">
        <v>1</v>
      </c>
      <c r="R51" s="12" t="s">
        <v>218</v>
      </c>
      <c r="S51" s="12">
        <v>3</v>
      </c>
    </row>
    <row r="52" spans="1:19" x14ac:dyDescent="0.2">
      <c r="A52" s="18" t="s">
        <v>313</v>
      </c>
      <c r="B52" s="19">
        <v>67</v>
      </c>
      <c r="C52" s="6" t="s">
        <v>314</v>
      </c>
      <c r="D52" s="20"/>
      <c r="E52" s="12">
        <v>14</v>
      </c>
      <c r="F52" s="21">
        <v>276774</v>
      </c>
      <c r="G52" s="22">
        <v>4011259.3000000003</v>
      </c>
      <c r="H52" s="23">
        <v>195</v>
      </c>
      <c r="I52" s="23">
        <v>2</v>
      </c>
      <c r="J52" s="23" t="e">
        <f>IF(G52&lt;(#REF!-#REF!)/3,1,IF(all!G52&gt;(#REF!-#REF!)*2/3,3,2))</f>
        <v>#REF!</v>
      </c>
      <c r="K52" s="23">
        <f t="shared" si="1"/>
        <v>2</v>
      </c>
      <c r="L52" s="23"/>
      <c r="M52" s="21">
        <v>1027</v>
      </c>
      <c r="N52" s="12" t="s">
        <v>213</v>
      </c>
      <c r="O52" s="12">
        <v>1</v>
      </c>
      <c r="P52" s="12">
        <v>2</v>
      </c>
      <c r="Q52" s="12">
        <v>1</v>
      </c>
      <c r="R52" s="12" t="s">
        <v>218</v>
      </c>
      <c r="S52" s="12">
        <v>2</v>
      </c>
    </row>
    <row r="53" spans="1:19" x14ac:dyDescent="0.2">
      <c r="A53" s="18" t="s">
        <v>315</v>
      </c>
      <c r="B53" s="19">
        <v>68</v>
      </c>
      <c r="C53" s="6" t="s">
        <v>316</v>
      </c>
      <c r="D53" s="20"/>
      <c r="E53" s="12">
        <v>5</v>
      </c>
      <c r="F53" s="21">
        <v>171325</v>
      </c>
      <c r="G53" s="22">
        <v>830263.45</v>
      </c>
      <c r="H53" s="23">
        <v>16</v>
      </c>
      <c r="I53" s="23">
        <v>1</v>
      </c>
      <c r="J53" s="23" t="e">
        <f>IF(G53&lt;(#REF!-#REF!)/3,1,IF(all!G53&gt;(#REF!-#REF!)*2/3,3,2))</f>
        <v>#REF!</v>
      </c>
      <c r="K53" s="23">
        <f t="shared" si="1"/>
        <v>1</v>
      </c>
      <c r="L53" s="23"/>
      <c r="M53" s="21">
        <v>483</v>
      </c>
      <c r="N53" s="12" t="s">
        <v>213</v>
      </c>
      <c r="O53" s="12">
        <v>1</v>
      </c>
      <c r="P53" s="12">
        <v>2</v>
      </c>
      <c r="Q53" s="12">
        <v>1</v>
      </c>
      <c r="R53" s="12" t="s">
        <v>218</v>
      </c>
      <c r="S53" s="12">
        <v>2</v>
      </c>
    </row>
    <row r="54" spans="1:19" x14ac:dyDescent="0.2">
      <c r="A54" s="18" t="s">
        <v>317</v>
      </c>
      <c r="B54" s="19">
        <v>69</v>
      </c>
      <c r="C54" s="6" t="s">
        <v>318</v>
      </c>
      <c r="D54" s="20">
        <v>1</v>
      </c>
      <c r="E54" s="12">
        <v>10</v>
      </c>
      <c r="F54" s="21">
        <v>178387</v>
      </c>
      <c r="G54" s="22">
        <v>2166932.8199999994</v>
      </c>
      <c r="H54" s="23">
        <v>340</v>
      </c>
      <c r="I54" s="23">
        <v>2</v>
      </c>
      <c r="J54" s="23" t="e">
        <f>IF(G54&lt;(#REF!-#REF!)/3,1,IF(all!G54&gt;(#REF!-#REF!)*2/3,3,2))</f>
        <v>#REF!</v>
      </c>
      <c r="K54" s="23">
        <f t="shared" si="1"/>
        <v>1</v>
      </c>
      <c r="L54" s="23"/>
      <c r="M54" s="21">
        <v>2296</v>
      </c>
      <c r="N54" s="12" t="s">
        <v>226</v>
      </c>
      <c r="O54" s="12">
        <v>1</v>
      </c>
      <c r="P54" s="12">
        <v>1</v>
      </c>
      <c r="Q54" s="12">
        <v>1</v>
      </c>
      <c r="R54" s="12" t="s">
        <v>218</v>
      </c>
      <c r="S54" s="12">
        <v>2</v>
      </c>
    </row>
    <row r="55" spans="1:19" x14ac:dyDescent="0.2">
      <c r="A55" s="18" t="s">
        <v>319</v>
      </c>
      <c r="B55" s="19">
        <v>70</v>
      </c>
      <c r="C55" s="6" t="s">
        <v>320</v>
      </c>
      <c r="D55" s="20">
        <v>1</v>
      </c>
      <c r="E55" s="12">
        <v>52</v>
      </c>
      <c r="F55" s="21">
        <v>1042074</v>
      </c>
      <c r="G55" s="22">
        <v>100378450.72</v>
      </c>
      <c r="H55" s="23">
        <v>3443</v>
      </c>
      <c r="I55" s="23">
        <v>3</v>
      </c>
      <c r="J55" s="23" t="e">
        <f>IF(G55&lt;(#REF!-#REF!)/3,1,IF(all!G55&gt;(#REF!-#REF!)*2/3,3,2))</f>
        <v>#REF!</v>
      </c>
      <c r="K55" s="23">
        <f t="shared" si="1"/>
        <v>3</v>
      </c>
      <c r="L55" s="23"/>
      <c r="M55" s="21">
        <v>3643</v>
      </c>
      <c r="N55" s="12" t="s">
        <v>234</v>
      </c>
      <c r="O55" s="12">
        <v>1</v>
      </c>
      <c r="P55" s="12">
        <v>1</v>
      </c>
      <c r="Q55" s="12">
        <v>4</v>
      </c>
      <c r="R55" s="12" t="s">
        <v>227</v>
      </c>
      <c r="S55" s="12">
        <v>4</v>
      </c>
    </row>
    <row r="56" spans="1:19" x14ac:dyDescent="0.2">
      <c r="A56" s="18" t="s">
        <v>321</v>
      </c>
      <c r="B56" s="19">
        <v>73</v>
      </c>
      <c r="C56" s="6" t="s">
        <v>322</v>
      </c>
      <c r="D56" s="20">
        <v>1</v>
      </c>
      <c r="E56" s="12">
        <v>19</v>
      </c>
      <c r="F56" s="21">
        <v>178387</v>
      </c>
      <c r="G56" s="22">
        <v>2547356.65</v>
      </c>
      <c r="H56" s="23">
        <v>332</v>
      </c>
      <c r="I56" s="23">
        <v>2</v>
      </c>
      <c r="J56" s="23" t="e">
        <f>IF(G56&lt;(#REF!-#REF!)/3,1,IF(all!G56&gt;(#REF!-#REF!)*2/3,3,2))</f>
        <v>#REF!</v>
      </c>
      <c r="K56" s="23">
        <f t="shared" si="1"/>
        <v>2</v>
      </c>
      <c r="L56" s="23"/>
      <c r="M56" s="21">
        <v>3123</v>
      </c>
      <c r="N56" s="12" t="s">
        <v>323</v>
      </c>
      <c r="O56" s="12">
        <v>1</v>
      </c>
      <c r="P56" s="12">
        <v>2</v>
      </c>
      <c r="Q56" s="12">
        <v>2</v>
      </c>
      <c r="R56" s="12" t="s">
        <v>227</v>
      </c>
      <c r="S56" s="12">
        <v>2</v>
      </c>
    </row>
    <row r="57" spans="1:19" x14ac:dyDescent="0.2">
      <c r="A57" s="18" t="s">
        <v>324</v>
      </c>
      <c r="B57" s="19">
        <v>74</v>
      </c>
      <c r="C57" s="6" t="s">
        <v>325</v>
      </c>
      <c r="D57" s="20"/>
      <c r="E57" s="12">
        <v>24</v>
      </c>
      <c r="F57" s="21">
        <v>951176</v>
      </c>
      <c r="G57" s="22">
        <v>3419714.4499999988</v>
      </c>
      <c r="H57" s="23">
        <v>652</v>
      </c>
      <c r="I57" s="23">
        <v>2</v>
      </c>
      <c r="J57" s="23" t="e">
        <f>IF(G57&lt;(#REF!-#REF!)/3,1,IF(all!G57&gt;(#REF!-#REF!)*2/3,3,2))</f>
        <v>#REF!</v>
      </c>
      <c r="K57" s="23">
        <f t="shared" si="1"/>
        <v>2</v>
      </c>
      <c r="L57" s="23"/>
      <c r="M57" s="21">
        <v>1907</v>
      </c>
      <c r="N57" s="12" t="s">
        <v>326</v>
      </c>
      <c r="O57" s="12">
        <v>1</v>
      </c>
      <c r="P57" s="12">
        <v>1</v>
      </c>
      <c r="Q57" s="12">
        <v>2</v>
      </c>
      <c r="R57" s="12" t="s">
        <v>218</v>
      </c>
      <c r="S57" s="12">
        <v>2</v>
      </c>
    </row>
    <row r="58" spans="1:19" x14ac:dyDescent="0.2">
      <c r="A58" s="18" t="s">
        <v>327</v>
      </c>
      <c r="B58" s="19">
        <v>76</v>
      </c>
      <c r="C58" s="6" t="s">
        <v>328</v>
      </c>
      <c r="D58" s="20">
        <v>1</v>
      </c>
      <c r="E58" s="12">
        <v>36</v>
      </c>
      <c r="F58" s="21">
        <v>1079177</v>
      </c>
      <c r="G58" s="22">
        <v>106946239.09000003</v>
      </c>
      <c r="H58" s="23">
        <v>1756</v>
      </c>
      <c r="I58" s="23">
        <v>3</v>
      </c>
      <c r="J58" s="23" t="e">
        <f>IF(G58&lt;(#REF!-#REF!)/3,1,IF(all!G58&gt;(#REF!-#REF!)*2/3,3,2))</f>
        <v>#REF!</v>
      </c>
      <c r="K58" s="23">
        <f t="shared" si="1"/>
        <v>3</v>
      </c>
      <c r="L58" s="23"/>
      <c r="M58" s="21">
        <v>2925</v>
      </c>
      <c r="N58" s="12" t="s">
        <v>329</v>
      </c>
      <c r="O58" s="12">
        <v>1</v>
      </c>
      <c r="P58" s="12">
        <v>2</v>
      </c>
      <c r="Q58" s="12">
        <v>1</v>
      </c>
      <c r="R58" s="12" t="s">
        <v>214</v>
      </c>
      <c r="S58" s="12">
        <v>4</v>
      </c>
    </row>
    <row r="59" spans="1:19" x14ac:dyDescent="0.2">
      <c r="A59" s="18" t="s">
        <v>330</v>
      </c>
      <c r="B59" s="19">
        <v>77</v>
      </c>
      <c r="C59" s="6" t="s">
        <v>331</v>
      </c>
      <c r="D59" s="20">
        <v>1</v>
      </c>
      <c r="E59" s="12">
        <v>42</v>
      </c>
      <c r="F59" s="21">
        <v>1402352</v>
      </c>
      <c r="G59" s="22">
        <v>45629160.009999983</v>
      </c>
      <c r="H59" s="23">
        <v>1690</v>
      </c>
      <c r="I59" s="23">
        <v>3</v>
      </c>
      <c r="J59" s="23" t="e">
        <f>IF(G59&lt;(#REF!-#REF!)/3,1,IF(all!G59&gt;(#REF!-#REF!)*2/3,3,2))</f>
        <v>#REF!</v>
      </c>
      <c r="K59" s="23">
        <f t="shared" si="1"/>
        <v>3</v>
      </c>
      <c r="L59" s="23"/>
      <c r="M59" s="21">
        <v>6044</v>
      </c>
      <c r="N59" s="12" t="s">
        <v>234</v>
      </c>
      <c r="O59" s="12">
        <v>1</v>
      </c>
      <c r="P59" s="12">
        <v>1</v>
      </c>
      <c r="Q59" s="12">
        <v>1</v>
      </c>
      <c r="R59" s="12" t="s">
        <v>214</v>
      </c>
      <c r="S59" s="12">
        <v>4</v>
      </c>
    </row>
    <row r="60" spans="1:19" x14ac:dyDescent="0.2">
      <c r="A60" s="18" t="s">
        <v>332</v>
      </c>
      <c r="B60" s="19">
        <v>78</v>
      </c>
      <c r="C60" s="6" t="s">
        <v>333</v>
      </c>
      <c r="D60" s="20">
        <v>1</v>
      </c>
      <c r="E60" s="12">
        <v>17</v>
      </c>
      <c r="F60" s="21">
        <v>959563</v>
      </c>
      <c r="G60" s="22">
        <v>890.85</v>
      </c>
      <c r="H60" s="23">
        <v>0</v>
      </c>
      <c r="I60" s="23">
        <v>1</v>
      </c>
      <c r="J60" s="23" t="e">
        <f>IF(G60&lt;(#REF!-#REF!)/3,1,IF(all!G60&gt;(#REF!-#REF!)*2/3,3,2))</f>
        <v>#REF!</v>
      </c>
      <c r="K60" s="23">
        <f t="shared" si="1"/>
        <v>2</v>
      </c>
      <c r="L60" s="23"/>
      <c r="M60" s="21">
        <v>4675</v>
      </c>
      <c r="N60" s="12" t="s">
        <v>213</v>
      </c>
      <c r="O60" s="12">
        <v>1</v>
      </c>
      <c r="P60" s="12">
        <v>2</v>
      </c>
      <c r="Q60" s="12">
        <v>2</v>
      </c>
      <c r="R60" s="12" t="s">
        <v>214</v>
      </c>
      <c r="S60" s="12">
        <v>1</v>
      </c>
    </row>
    <row r="61" spans="1:19" x14ac:dyDescent="0.2">
      <c r="A61" s="18" t="s">
        <v>334</v>
      </c>
      <c r="B61" s="19">
        <v>79</v>
      </c>
      <c r="C61" s="6" t="s">
        <v>335</v>
      </c>
      <c r="D61" s="20">
        <v>1</v>
      </c>
      <c r="E61" s="12">
        <v>22</v>
      </c>
      <c r="F61" s="21">
        <v>859563</v>
      </c>
      <c r="G61" s="22">
        <v>15542885.460000005</v>
      </c>
      <c r="H61" s="23">
        <v>1624</v>
      </c>
      <c r="I61" s="23">
        <v>3</v>
      </c>
      <c r="J61" s="23" t="e">
        <f>IF(G61&lt;(#REF!-#REF!)/3,1,IF(all!G61&gt;(#REF!-#REF!)*2/3,3,2))</f>
        <v>#REF!</v>
      </c>
      <c r="K61" s="23">
        <f t="shared" si="1"/>
        <v>2</v>
      </c>
      <c r="L61" s="23"/>
      <c r="M61" s="21">
        <v>2825</v>
      </c>
      <c r="N61" s="12" t="s">
        <v>278</v>
      </c>
      <c r="O61" s="12">
        <v>1</v>
      </c>
      <c r="P61" s="12">
        <v>1</v>
      </c>
      <c r="Q61" s="12">
        <v>2</v>
      </c>
      <c r="R61" s="12" t="s">
        <v>218</v>
      </c>
      <c r="S61" s="12">
        <v>3</v>
      </c>
    </row>
    <row r="62" spans="1:19" x14ac:dyDescent="0.2">
      <c r="A62" s="18" t="s">
        <v>336</v>
      </c>
      <c r="B62" s="19">
        <v>80</v>
      </c>
      <c r="C62" s="6" t="s">
        <v>337</v>
      </c>
      <c r="D62" s="20">
        <v>1</v>
      </c>
      <c r="E62" s="12">
        <v>13</v>
      </c>
      <c r="F62" s="21">
        <v>228387</v>
      </c>
      <c r="G62" s="22">
        <v>1185870.7699999998</v>
      </c>
      <c r="H62" s="23">
        <v>276</v>
      </c>
      <c r="I62" s="23">
        <v>2</v>
      </c>
      <c r="J62" s="23" t="e">
        <f>IF(G62&lt;(#REF!-#REF!)/3,1,IF(all!G62&gt;(#REF!-#REF!)*2/3,3,2))</f>
        <v>#REF!</v>
      </c>
      <c r="K62" s="23">
        <f t="shared" si="1"/>
        <v>1</v>
      </c>
      <c r="L62" s="23"/>
      <c r="M62" s="21">
        <v>2421</v>
      </c>
      <c r="N62" s="12" t="s">
        <v>213</v>
      </c>
      <c r="O62" s="12">
        <v>1</v>
      </c>
      <c r="P62" s="12">
        <v>2</v>
      </c>
      <c r="Q62" s="12">
        <v>2</v>
      </c>
      <c r="R62" s="12" t="s">
        <v>214</v>
      </c>
      <c r="S62" s="12">
        <v>2</v>
      </c>
    </row>
    <row r="63" spans="1:19" x14ac:dyDescent="0.2">
      <c r="A63" s="18" t="s">
        <v>338</v>
      </c>
      <c r="B63" s="19">
        <v>81</v>
      </c>
      <c r="C63" s="6" t="s">
        <v>339</v>
      </c>
      <c r="D63" s="20"/>
      <c r="E63" s="12">
        <v>2</v>
      </c>
      <c r="F63" s="21">
        <v>959563</v>
      </c>
      <c r="G63" s="22">
        <v>20.329999999999998</v>
      </c>
      <c r="H63" s="23">
        <v>0</v>
      </c>
      <c r="I63" s="23">
        <v>1</v>
      </c>
      <c r="J63" s="23" t="e">
        <f>IF(G63&lt;(#REF!-#REF!)/3,1,IF(all!G63&gt;(#REF!-#REF!)*2/3,3,2))</f>
        <v>#REF!</v>
      </c>
      <c r="K63" s="23">
        <f t="shared" si="1"/>
        <v>1</v>
      </c>
      <c r="L63" s="23"/>
      <c r="M63" s="21">
        <v>111</v>
      </c>
      <c r="N63" s="12" t="s">
        <v>213</v>
      </c>
      <c r="O63" s="12">
        <v>1</v>
      </c>
      <c r="P63" s="12">
        <v>2</v>
      </c>
      <c r="Q63" s="12">
        <v>2</v>
      </c>
      <c r="R63" s="12" t="s">
        <v>214</v>
      </c>
      <c r="S63" s="12">
        <v>1</v>
      </c>
    </row>
    <row r="64" spans="1:19" x14ac:dyDescent="0.2">
      <c r="A64" s="18" t="s">
        <v>340</v>
      </c>
      <c r="B64" s="19">
        <v>82</v>
      </c>
      <c r="C64" s="6" t="s">
        <v>341</v>
      </c>
      <c r="D64" s="20">
        <v>1</v>
      </c>
      <c r="E64" s="12">
        <v>3</v>
      </c>
      <c r="F64" s="21">
        <v>178387</v>
      </c>
      <c r="G64" s="22">
        <v>365.03999999999996</v>
      </c>
      <c r="H64" s="23">
        <v>0</v>
      </c>
      <c r="I64" s="23">
        <v>1</v>
      </c>
      <c r="J64" s="23" t="e">
        <f>IF(G64&lt;(#REF!-#REF!)/3,1,IF(all!G64&gt;(#REF!-#REF!)*2/3,3,2))</f>
        <v>#REF!</v>
      </c>
      <c r="K64" s="23">
        <f t="shared" si="1"/>
        <v>1</v>
      </c>
      <c r="L64" s="23"/>
      <c r="M64" s="21">
        <v>597</v>
      </c>
      <c r="N64" s="12" t="s">
        <v>342</v>
      </c>
      <c r="O64" s="12">
        <v>1</v>
      </c>
      <c r="P64" s="12">
        <v>1</v>
      </c>
      <c r="Q64" s="12">
        <v>4</v>
      </c>
      <c r="R64" s="12" t="s">
        <v>214</v>
      </c>
      <c r="S64" s="12">
        <v>1</v>
      </c>
    </row>
    <row r="65" spans="1:19" x14ac:dyDescent="0.2">
      <c r="A65" s="18" t="s">
        <v>343</v>
      </c>
      <c r="B65" s="19">
        <v>83</v>
      </c>
      <c r="C65" s="6" t="s">
        <v>344</v>
      </c>
      <c r="D65" s="20">
        <v>1</v>
      </c>
      <c r="E65" s="12">
        <v>13</v>
      </c>
      <c r="F65" s="21">
        <v>178387</v>
      </c>
      <c r="G65" s="22">
        <v>3634115.6199999996</v>
      </c>
      <c r="H65" s="23">
        <v>493</v>
      </c>
      <c r="I65" s="23">
        <v>2</v>
      </c>
      <c r="J65" s="23" t="e">
        <f>IF(G65&lt;(#REF!-#REF!)/3,1,IF(all!G65&gt;(#REF!-#REF!)*2/3,3,2))</f>
        <v>#REF!</v>
      </c>
      <c r="K65" s="23">
        <f t="shared" si="1"/>
        <v>1</v>
      </c>
      <c r="L65" s="23"/>
      <c r="M65" s="21">
        <v>2454</v>
      </c>
      <c r="N65" s="12" t="s">
        <v>342</v>
      </c>
      <c r="O65" s="12">
        <v>1</v>
      </c>
      <c r="P65" s="12">
        <v>1</v>
      </c>
      <c r="Q65" s="12">
        <v>2</v>
      </c>
      <c r="R65" s="12" t="s">
        <v>214</v>
      </c>
      <c r="S65" s="12">
        <v>2</v>
      </c>
    </row>
    <row r="66" spans="1:19" x14ac:dyDescent="0.2">
      <c r="A66" s="18" t="s">
        <v>345</v>
      </c>
      <c r="B66" s="19">
        <v>84</v>
      </c>
      <c r="C66" s="6" t="s">
        <v>346</v>
      </c>
      <c r="D66" s="20">
        <v>1</v>
      </c>
      <c r="E66" s="12">
        <v>9</v>
      </c>
      <c r="F66" s="21">
        <v>621796</v>
      </c>
      <c r="G66" s="22">
        <v>386.18</v>
      </c>
      <c r="H66" s="23">
        <v>0</v>
      </c>
      <c r="I66" s="23">
        <v>1</v>
      </c>
      <c r="J66" s="23" t="e">
        <f>IF(G66&lt;(#REF!-#REF!)/3,1,IF(all!G66&gt;(#REF!-#REF!)*2/3,3,2))</f>
        <v>#REF!</v>
      </c>
      <c r="K66" s="23">
        <f t="shared" si="1"/>
        <v>1</v>
      </c>
      <c r="L66" s="23"/>
      <c r="M66" s="21">
        <v>2060</v>
      </c>
      <c r="N66" s="12" t="s">
        <v>242</v>
      </c>
      <c r="O66" s="12">
        <v>1</v>
      </c>
      <c r="P66" s="12">
        <v>1</v>
      </c>
      <c r="Q66" s="12">
        <v>3</v>
      </c>
      <c r="R66" s="12" t="s">
        <v>218</v>
      </c>
      <c r="S66" s="12">
        <v>2</v>
      </c>
    </row>
    <row r="67" spans="1:19" x14ac:dyDescent="0.2">
      <c r="A67" s="18" t="s">
        <v>347</v>
      </c>
      <c r="B67" s="19">
        <v>103</v>
      </c>
      <c r="C67" s="6" t="s">
        <v>348</v>
      </c>
      <c r="D67" s="20">
        <v>1</v>
      </c>
      <c r="E67" s="12">
        <v>39</v>
      </c>
      <c r="F67" s="21">
        <v>585823.1</v>
      </c>
      <c r="G67" s="22">
        <v>6018995.2199999988</v>
      </c>
      <c r="H67" s="23">
        <v>714</v>
      </c>
      <c r="I67" s="23">
        <v>2</v>
      </c>
      <c r="J67" s="23" t="e">
        <f>IF(G67&lt;(#REF!-#REF!)/3,1,IF(all!G67&gt;(#REF!-#REF!)*2/3,3,2))</f>
        <v>#REF!</v>
      </c>
      <c r="K67" s="23">
        <f t="shared" si="1"/>
        <v>3</v>
      </c>
      <c r="L67" s="23"/>
      <c r="M67" s="21">
        <v>3043</v>
      </c>
      <c r="N67" s="12" t="s">
        <v>217</v>
      </c>
      <c r="O67" s="12">
        <v>2</v>
      </c>
      <c r="P67" s="12">
        <v>1</v>
      </c>
      <c r="Q67" s="12">
        <v>4</v>
      </c>
      <c r="R67" s="12" t="s">
        <v>218</v>
      </c>
      <c r="S67" s="12">
        <v>3</v>
      </c>
    </row>
    <row r="68" spans="1:19" x14ac:dyDescent="0.2">
      <c r="A68" s="18" t="s">
        <v>349</v>
      </c>
      <c r="B68" s="19">
        <v>105</v>
      </c>
      <c r="C68" s="6" t="s">
        <v>350</v>
      </c>
      <c r="D68" s="20"/>
      <c r="E68" s="12">
        <v>30</v>
      </c>
      <c r="F68" s="21">
        <v>617698.6</v>
      </c>
      <c r="G68" s="22">
        <v>1539338.2800000003</v>
      </c>
      <c r="H68" s="23">
        <v>746</v>
      </c>
      <c r="I68" s="23">
        <v>2</v>
      </c>
      <c r="J68" s="23" t="e">
        <f>IF(G68&lt;(#REF!-#REF!)/3,1,IF(all!G68&gt;(#REF!-#REF!)*2/3,3,2))</f>
        <v>#REF!</v>
      </c>
      <c r="K68" s="23">
        <f t="shared" si="1"/>
        <v>3</v>
      </c>
      <c r="L68" s="23"/>
      <c r="M68" s="21">
        <v>2012</v>
      </c>
      <c r="N68" s="12" t="s">
        <v>221</v>
      </c>
      <c r="O68" s="12">
        <v>2</v>
      </c>
      <c r="P68" s="12">
        <v>1</v>
      </c>
      <c r="Q68" s="12">
        <v>1</v>
      </c>
      <c r="R68" s="12" t="s">
        <v>214</v>
      </c>
      <c r="S68" s="12">
        <v>3</v>
      </c>
    </row>
    <row r="69" spans="1:19" x14ac:dyDescent="0.2">
      <c r="A69" s="18" t="s">
        <v>351</v>
      </c>
      <c r="B69" s="19">
        <v>106</v>
      </c>
      <c r="C69" s="6" t="s">
        <v>352</v>
      </c>
      <c r="D69" s="20"/>
      <c r="E69" s="12">
        <v>24</v>
      </c>
      <c r="F69" s="21">
        <v>799878.7</v>
      </c>
      <c r="G69" s="22">
        <v>1972024.02</v>
      </c>
      <c r="H69" s="23">
        <v>343</v>
      </c>
      <c r="I69" s="23">
        <v>2</v>
      </c>
      <c r="J69" s="23" t="e">
        <f>IF(G69&lt;(#REF!-#REF!)/3,1,IF(all!G69&gt;(#REF!-#REF!)*2/3,3,2))</f>
        <v>#REF!</v>
      </c>
      <c r="K69" s="23">
        <f t="shared" si="1"/>
        <v>2</v>
      </c>
      <c r="L69" s="23"/>
      <c r="M69" s="21">
        <v>2724</v>
      </c>
      <c r="N69" s="12" t="s">
        <v>278</v>
      </c>
      <c r="O69" s="12">
        <v>2</v>
      </c>
      <c r="P69" s="12">
        <v>1</v>
      </c>
      <c r="Q69" s="12">
        <v>2</v>
      </c>
      <c r="R69" s="12" t="s">
        <v>218</v>
      </c>
      <c r="S69" s="12">
        <v>2</v>
      </c>
    </row>
    <row r="70" spans="1:19" x14ac:dyDescent="0.2">
      <c r="A70" s="18" t="s">
        <v>353</v>
      </c>
      <c r="B70" s="19">
        <v>107</v>
      </c>
      <c r="C70" s="6" t="s">
        <v>354</v>
      </c>
      <c r="D70" s="20"/>
      <c r="E70" s="12">
        <v>20</v>
      </c>
      <c r="F70" s="21">
        <v>427063.1</v>
      </c>
      <c r="G70" s="22">
        <v>2785276.5999999996</v>
      </c>
      <c r="H70" s="23">
        <v>337</v>
      </c>
      <c r="I70" s="23">
        <v>2</v>
      </c>
      <c r="J70" s="23" t="e">
        <f>IF(G70&lt;(#REF!-#REF!)/3,1,IF(all!G70&gt;(#REF!-#REF!)*2/3,3,2))</f>
        <v>#REF!</v>
      </c>
      <c r="K70" s="23">
        <f t="shared" si="1"/>
        <v>2</v>
      </c>
      <c r="L70" s="23"/>
      <c r="M70" s="21">
        <v>1523</v>
      </c>
      <c r="N70" s="12" t="s">
        <v>300</v>
      </c>
      <c r="O70" s="12">
        <v>2</v>
      </c>
      <c r="P70" s="12">
        <v>1</v>
      </c>
      <c r="Q70" s="12">
        <v>4</v>
      </c>
      <c r="R70" s="12" t="s">
        <v>227</v>
      </c>
      <c r="S70" s="12">
        <v>2</v>
      </c>
    </row>
    <row r="71" spans="1:19" x14ac:dyDescent="0.2">
      <c r="A71" s="18" t="s">
        <v>355</v>
      </c>
      <c r="B71" s="19">
        <v>109</v>
      </c>
      <c r="C71" s="6" t="s">
        <v>356</v>
      </c>
      <c r="D71" s="20"/>
      <c r="E71" s="12">
        <v>19</v>
      </c>
      <c r="F71" s="21">
        <v>636374.69999999995</v>
      </c>
      <c r="G71" s="22">
        <v>4457855.9000000004</v>
      </c>
      <c r="H71" s="23">
        <v>521</v>
      </c>
      <c r="I71" s="23">
        <v>2</v>
      </c>
      <c r="J71" s="23" t="e">
        <f>IF(G71&lt;(#REF!-#REF!)/3,1,IF(all!G71&gt;(#REF!-#REF!)*2/3,3,2))</f>
        <v>#REF!</v>
      </c>
      <c r="K71" s="23">
        <f t="shared" si="1"/>
        <v>2</v>
      </c>
      <c r="L71" s="23"/>
      <c r="M71" s="21">
        <v>2654</v>
      </c>
      <c r="N71" s="12" t="s">
        <v>357</v>
      </c>
      <c r="O71" s="12">
        <v>2</v>
      </c>
      <c r="P71" s="12">
        <v>1</v>
      </c>
      <c r="Q71" s="12">
        <v>4</v>
      </c>
      <c r="R71" s="12" t="s">
        <v>214</v>
      </c>
      <c r="S71" s="12">
        <v>3</v>
      </c>
    </row>
    <row r="72" spans="1:19" x14ac:dyDescent="0.2">
      <c r="A72" s="18" t="s">
        <v>358</v>
      </c>
      <c r="B72" s="19">
        <v>111</v>
      </c>
      <c r="C72" s="6" t="s">
        <v>359</v>
      </c>
      <c r="D72" s="20"/>
      <c r="E72" s="12">
        <v>21</v>
      </c>
      <c r="F72" s="21">
        <v>818181.8</v>
      </c>
      <c r="G72" s="22">
        <v>3378759.9499999997</v>
      </c>
      <c r="H72" s="23">
        <v>468</v>
      </c>
      <c r="I72" s="23">
        <v>2</v>
      </c>
      <c r="J72" s="23" t="e">
        <f>IF(G72&lt;(#REF!-#REF!)/3,1,IF(all!G72&gt;(#REF!-#REF!)*2/3,3,2))</f>
        <v>#REF!</v>
      </c>
      <c r="K72" s="23">
        <f t="shared" si="1"/>
        <v>2</v>
      </c>
      <c r="L72" s="23"/>
      <c r="M72" s="21">
        <v>2274</v>
      </c>
      <c r="N72" s="12" t="s">
        <v>360</v>
      </c>
      <c r="O72" s="12">
        <v>2</v>
      </c>
      <c r="P72" s="12">
        <v>1</v>
      </c>
      <c r="Q72" s="6" t="s">
        <v>361</v>
      </c>
      <c r="R72" s="12" t="s">
        <v>214</v>
      </c>
      <c r="S72" s="12">
        <v>2</v>
      </c>
    </row>
    <row r="73" spans="1:19" x14ac:dyDescent="0.2">
      <c r="A73" s="18" t="s">
        <v>362</v>
      </c>
      <c r="B73" s="19">
        <v>112</v>
      </c>
      <c r="C73" s="6" t="s">
        <v>363</v>
      </c>
      <c r="D73" s="20"/>
      <c r="E73" s="12">
        <v>24</v>
      </c>
      <c r="F73" s="21">
        <v>720196.3</v>
      </c>
      <c r="G73" s="22">
        <v>5945886.0299999975</v>
      </c>
      <c r="H73" s="23">
        <v>459</v>
      </c>
      <c r="I73" s="23">
        <v>2</v>
      </c>
      <c r="J73" s="23" t="e">
        <f>IF(G73&lt;(#REF!-#REF!)/3,1,IF(all!G73&gt;(#REF!-#REF!)*2/3,3,2))</f>
        <v>#REF!</v>
      </c>
      <c r="K73" s="23">
        <f t="shared" si="1"/>
        <v>2</v>
      </c>
      <c r="L73" s="23"/>
      <c r="M73" s="21">
        <v>2289</v>
      </c>
      <c r="N73" s="12" t="s">
        <v>237</v>
      </c>
      <c r="O73" s="12">
        <v>2</v>
      </c>
      <c r="P73" s="12">
        <v>1</v>
      </c>
      <c r="Q73" s="12">
        <v>2</v>
      </c>
      <c r="R73" s="12" t="s">
        <v>218</v>
      </c>
      <c r="S73" s="12">
        <v>3</v>
      </c>
    </row>
    <row r="74" spans="1:19" x14ac:dyDescent="0.2">
      <c r="A74" s="18" t="s">
        <v>364</v>
      </c>
      <c r="B74" s="19">
        <v>113</v>
      </c>
      <c r="C74" s="6" t="s">
        <v>365</v>
      </c>
      <c r="D74" s="20"/>
      <c r="E74" s="12">
        <v>24</v>
      </c>
      <c r="F74" s="21">
        <v>713353.9</v>
      </c>
      <c r="G74" s="22">
        <v>1819656.3800000004</v>
      </c>
      <c r="H74" s="23">
        <v>291</v>
      </c>
      <c r="I74" s="23">
        <v>2</v>
      </c>
      <c r="J74" s="23" t="e">
        <f>IF(G74&lt;(#REF!-#REF!)/3,1,IF(all!G74&gt;(#REF!-#REF!)*2/3,3,2))</f>
        <v>#REF!</v>
      </c>
      <c r="K74" s="23">
        <f t="shared" ref="K74:K137" si="2">IF(E74&lt;13.7,1,IF(E74&gt;27.4,3,2))</f>
        <v>2</v>
      </c>
      <c r="L74" s="23"/>
      <c r="M74" s="21">
        <v>1751</v>
      </c>
      <c r="N74" s="12" t="s">
        <v>342</v>
      </c>
      <c r="O74" s="12">
        <v>2</v>
      </c>
      <c r="P74" s="12">
        <v>1</v>
      </c>
      <c r="Q74" s="12">
        <v>3</v>
      </c>
      <c r="R74" s="12" t="s">
        <v>227</v>
      </c>
      <c r="S74" s="12">
        <v>3</v>
      </c>
    </row>
    <row r="75" spans="1:19" x14ac:dyDescent="0.2">
      <c r="A75" s="18" t="s">
        <v>366</v>
      </c>
      <c r="B75" s="19">
        <v>114</v>
      </c>
      <c r="C75" s="6" t="s">
        <v>367</v>
      </c>
      <c r="D75" s="20"/>
      <c r="E75" s="12">
        <v>15</v>
      </c>
      <c r="F75" s="21">
        <v>293007.5</v>
      </c>
      <c r="G75" s="22">
        <v>1212731.4700000004</v>
      </c>
      <c r="H75" s="23">
        <v>133</v>
      </c>
      <c r="I75" s="23">
        <v>2</v>
      </c>
      <c r="J75" s="23" t="e">
        <f>IF(G75&lt;(#REF!-#REF!)/3,1,IF(all!G75&gt;(#REF!-#REF!)*2/3,3,2))</f>
        <v>#REF!</v>
      </c>
      <c r="K75" s="23">
        <f t="shared" si="2"/>
        <v>2</v>
      </c>
      <c r="L75" s="23"/>
      <c r="M75" s="21">
        <v>940</v>
      </c>
      <c r="N75" s="12" t="s">
        <v>237</v>
      </c>
      <c r="O75" s="12">
        <v>2</v>
      </c>
      <c r="P75" s="12">
        <v>1</v>
      </c>
      <c r="Q75" s="12">
        <v>1</v>
      </c>
      <c r="R75" s="12" t="s">
        <v>214</v>
      </c>
      <c r="S75" s="12">
        <v>2</v>
      </c>
    </row>
    <row r="76" spans="1:19" x14ac:dyDescent="0.2">
      <c r="A76" s="18" t="s">
        <v>368</v>
      </c>
      <c r="B76" s="19">
        <v>116</v>
      </c>
      <c r="C76" s="6" t="s">
        <v>369</v>
      </c>
      <c r="D76" s="20"/>
      <c r="E76" s="12">
        <v>22</v>
      </c>
      <c r="F76" s="21">
        <v>640278</v>
      </c>
      <c r="G76" s="22">
        <v>897173.92</v>
      </c>
      <c r="H76" s="23">
        <v>268</v>
      </c>
      <c r="I76" s="23">
        <v>2</v>
      </c>
      <c r="J76" s="23" t="e">
        <f>IF(G76&lt;(#REF!-#REF!)/3,1,IF(all!G76&gt;(#REF!-#REF!)*2/3,3,2))</f>
        <v>#REF!</v>
      </c>
      <c r="K76" s="23">
        <f t="shared" si="2"/>
        <v>2</v>
      </c>
      <c r="L76" s="23"/>
      <c r="M76" s="21">
        <v>1523</v>
      </c>
      <c r="N76" s="12" t="s">
        <v>278</v>
      </c>
      <c r="O76" s="12">
        <v>2</v>
      </c>
      <c r="P76" s="12">
        <v>1</v>
      </c>
      <c r="Q76" s="12">
        <v>3</v>
      </c>
      <c r="R76" s="12" t="s">
        <v>227</v>
      </c>
      <c r="S76" s="12">
        <v>2</v>
      </c>
    </row>
    <row r="77" spans="1:19" x14ac:dyDescent="0.2">
      <c r="A77" s="18" t="s">
        <v>370</v>
      </c>
      <c r="B77" s="19">
        <v>117</v>
      </c>
      <c r="C77" s="6" t="s">
        <v>371</v>
      </c>
      <c r="D77" s="20"/>
      <c r="E77" s="12">
        <v>22</v>
      </c>
      <c r="F77" s="21">
        <v>823850.4</v>
      </c>
      <c r="G77" s="22">
        <v>4002238.8299999991</v>
      </c>
      <c r="H77" s="23">
        <v>573</v>
      </c>
      <c r="I77" s="23">
        <v>2</v>
      </c>
      <c r="J77" s="23" t="e">
        <f>IF(G77&lt;(#REF!-#REF!)/3,1,IF(all!G77&gt;(#REF!-#REF!)*2/3,3,2))</f>
        <v>#REF!</v>
      </c>
      <c r="K77" s="23">
        <f t="shared" si="2"/>
        <v>2</v>
      </c>
      <c r="L77" s="23"/>
      <c r="M77" s="21">
        <v>2692</v>
      </c>
      <c r="N77" s="12" t="s">
        <v>357</v>
      </c>
      <c r="O77" s="12">
        <v>2</v>
      </c>
      <c r="P77" s="12">
        <v>1</v>
      </c>
      <c r="Q77" s="12">
        <v>4</v>
      </c>
      <c r="R77" s="12" t="s">
        <v>214</v>
      </c>
      <c r="S77" s="12">
        <v>3</v>
      </c>
    </row>
    <row r="78" spans="1:19" x14ac:dyDescent="0.2">
      <c r="A78" s="18" t="s">
        <v>372</v>
      </c>
      <c r="B78" s="19">
        <v>118</v>
      </c>
      <c r="C78" s="6" t="s">
        <v>373</v>
      </c>
      <c r="D78" s="20"/>
      <c r="E78" s="12">
        <v>38</v>
      </c>
      <c r="F78" s="21">
        <v>1154141.7</v>
      </c>
      <c r="G78" s="22">
        <v>5289342.0599999987</v>
      </c>
      <c r="H78" s="23">
        <v>712</v>
      </c>
      <c r="I78" s="23">
        <v>2</v>
      </c>
      <c r="J78" s="23" t="e">
        <f>IF(G78&lt;(#REF!-#REF!)/3,1,IF(all!G78&gt;(#REF!-#REF!)*2/3,3,2))</f>
        <v>#REF!</v>
      </c>
      <c r="K78" s="23">
        <f t="shared" si="2"/>
        <v>3</v>
      </c>
      <c r="L78" s="23"/>
      <c r="M78" s="21">
        <v>4383</v>
      </c>
      <c r="N78" s="12" t="s">
        <v>221</v>
      </c>
      <c r="O78" s="12">
        <v>2</v>
      </c>
      <c r="P78" s="12">
        <v>1</v>
      </c>
      <c r="Q78" s="12">
        <v>3</v>
      </c>
      <c r="R78" s="12" t="s">
        <v>227</v>
      </c>
      <c r="S78" s="12">
        <v>3</v>
      </c>
    </row>
    <row r="79" spans="1:19" x14ac:dyDescent="0.2">
      <c r="A79" s="18" t="s">
        <v>374</v>
      </c>
      <c r="B79" s="19">
        <v>119</v>
      </c>
      <c r="C79" s="6" t="s">
        <v>375</v>
      </c>
      <c r="D79" s="20"/>
      <c r="E79" s="12">
        <v>18</v>
      </c>
      <c r="F79" s="21">
        <v>414483.7</v>
      </c>
      <c r="G79" s="22">
        <v>959617.16999999981</v>
      </c>
      <c r="H79" s="23">
        <v>255</v>
      </c>
      <c r="I79" s="23">
        <v>2</v>
      </c>
      <c r="J79" s="23" t="e">
        <f>IF(G79&lt;(#REF!-#REF!)/3,1,IF(all!G79&gt;(#REF!-#REF!)*2/3,3,2))</f>
        <v>#REF!</v>
      </c>
      <c r="K79" s="23">
        <f t="shared" si="2"/>
        <v>2</v>
      </c>
      <c r="L79" s="23"/>
      <c r="M79" s="21">
        <v>1998</v>
      </c>
      <c r="N79" s="12" t="s">
        <v>242</v>
      </c>
      <c r="O79" s="12">
        <v>2</v>
      </c>
      <c r="P79" s="12">
        <v>1</v>
      </c>
      <c r="Q79" s="12">
        <v>4</v>
      </c>
      <c r="R79" s="12" t="s">
        <v>227</v>
      </c>
      <c r="S79" s="12">
        <v>2</v>
      </c>
    </row>
    <row r="80" spans="1:19" x14ac:dyDescent="0.2">
      <c r="A80" s="18" t="s">
        <v>376</v>
      </c>
      <c r="B80" s="19">
        <v>122</v>
      </c>
      <c r="C80" s="6" t="s">
        <v>377</v>
      </c>
      <c r="D80" s="20"/>
      <c r="E80" s="12">
        <v>29</v>
      </c>
      <c r="F80" s="21">
        <v>586774</v>
      </c>
      <c r="G80" s="22">
        <v>2092639.0599999998</v>
      </c>
      <c r="H80" s="23">
        <v>751</v>
      </c>
      <c r="I80" s="23">
        <v>2</v>
      </c>
      <c r="J80" s="23" t="e">
        <f>IF(G80&lt;(#REF!-#REF!)/3,1,IF(all!G80&gt;(#REF!-#REF!)*2/3,3,2))</f>
        <v>#REF!</v>
      </c>
      <c r="K80" s="23">
        <f t="shared" si="2"/>
        <v>3</v>
      </c>
      <c r="L80" s="23"/>
      <c r="M80" s="21">
        <v>3443</v>
      </c>
      <c r="N80" s="12" t="s">
        <v>217</v>
      </c>
      <c r="O80" s="12">
        <v>2</v>
      </c>
      <c r="P80" s="12">
        <v>1</v>
      </c>
      <c r="Q80" s="12">
        <v>1</v>
      </c>
      <c r="R80" s="12" t="s">
        <v>227</v>
      </c>
      <c r="S80" s="12">
        <v>3</v>
      </c>
    </row>
    <row r="81" spans="1:19" x14ac:dyDescent="0.2">
      <c r="A81" s="18" t="s">
        <v>378</v>
      </c>
      <c r="B81" s="19">
        <v>123</v>
      </c>
      <c r="C81" s="6" t="s">
        <v>379</v>
      </c>
      <c r="D81" s="20"/>
      <c r="E81" s="12">
        <v>25</v>
      </c>
      <c r="F81" s="21">
        <v>799644.7</v>
      </c>
      <c r="G81" s="22">
        <v>2984671.39</v>
      </c>
      <c r="H81" s="23">
        <v>317</v>
      </c>
      <c r="I81" s="23">
        <v>2</v>
      </c>
      <c r="J81" s="23" t="e">
        <f>IF(G81&lt;(#REF!-#REF!)/3,1,IF(all!G81&gt;(#REF!-#REF!)*2/3,3,2))</f>
        <v>#REF!</v>
      </c>
      <c r="K81" s="23">
        <f t="shared" si="2"/>
        <v>2</v>
      </c>
      <c r="L81" s="23"/>
      <c r="M81" s="21">
        <v>2056</v>
      </c>
      <c r="N81" s="12" t="s">
        <v>234</v>
      </c>
      <c r="O81" s="12">
        <v>2</v>
      </c>
      <c r="P81" s="12">
        <v>1</v>
      </c>
      <c r="Q81" s="12">
        <v>2</v>
      </c>
      <c r="R81" s="12" t="s">
        <v>214</v>
      </c>
      <c r="S81" s="12">
        <v>3</v>
      </c>
    </row>
    <row r="82" spans="1:19" x14ac:dyDescent="0.2">
      <c r="A82" s="18" t="s">
        <v>380</v>
      </c>
      <c r="B82" s="19">
        <v>124</v>
      </c>
      <c r="C82" s="6" t="s">
        <v>381</v>
      </c>
      <c r="D82" s="20"/>
      <c r="E82" s="12">
        <v>26</v>
      </c>
      <c r="F82" s="21">
        <v>818250.2</v>
      </c>
      <c r="G82" s="22">
        <v>2750536.3899999987</v>
      </c>
      <c r="H82" s="23">
        <v>548</v>
      </c>
      <c r="I82" s="23">
        <v>2</v>
      </c>
      <c r="J82" s="23" t="e">
        <f>IF(G82&lt;(#REF!-#REF!)/3,1,IF(all!G82&gt;(#REF!-#REF!)*2/3,3,2))</f>
        <v>#REF!</v>
      </c>
      <c r="K82" s="23">
        <f t="shared" si="2"/>
        <v>2</v>
      </c>
      <c r="L82" s="23"/>
      <c r="M82" s="21">
        <v>2554</v>
      </c>
      <c r="N82" s="12" t="s">
        <v>278</v>
      </c>
      <c r="O82" s="12">
        <v>2</v>
      </c>
      <c r="P82" s="12">
        <v>1</v>
      </c>
      <c r="Q82" s="12">
        <v>3</v>
      </c>
      <c r="R82" s="12" t="s">
        <v>227</v>
      </c>
      <c r="S82" s="12">
        <v>2</v>
      </c>
    </row>
    <row r="83" spans="1:19" x14ac:dyDescent="0.2">
      <c r="A83" s="18" t="s">
        <v>382</v>
      </c>
      <c r="B83" s="19">
        <v>125</v>
      </c>
      <c r="C83" s="6" t="s">
        <v>383</v>
      </c>
      <c r="D83" s="20">
        <v>1</v>
      </c>
      <c r="E83" s="12">
        <v>29</v>
      </c>
      <c r="F83" s="21">
        <v>770417</v>
      </c>
      <c r="G83" s="22">
        <v>4775316.0199999986</v>
      </c>
      <c r="H83" s="23">
        <v>501</v>
      </c>
      <c r="I83" s="23">
        <v>2</v>
      </c>
      <c r="J83" s="23" t="e">
        <f>IF(G83&lt;(#REF!-#REF!)/3,1,IF(all!G83&gt;(#REF!-#REF!)*2/3,3,2))</f>
        <v>#REF!</v>
      </c>
      <c r="K83" s="23">
        <f t="shared" si="2"/>
        <v>3</v>
      </c>
      <c r="L83" s="23"/>
      <c r="M83" s="21">
        <v>1665</v>
      </c>
      <c r="N83" s="12" t="s">
        <v>342</v>
      </c>
      <c r="O83" s="12">
        <v>2</v>
      </c>
      <c r="P83" s="12">
        <v>1</v>
      </c>
      <c r="Q83" s="12">
        <v>1</v>
      </c>
      <c r="R83" s="12" t="s">
        <v>214</v>
      </c>
      <c r="S83" s="12">
        <v>3</v>
      </c>
    </row>
    <row r="84" spans="1:19" x14ac:dyDescent="0.2">
      <c r="A84" s="18" t="s">
        <v>384</v>
      </c>
      <c r="B84" s="19">
        <v>126</v>
      </c>
      <c r="C84" s="6" t="s">
        <v>385</v>
      </c>
      <c r="D84" s="20">
        <v>1</v>
      </c>
      <c r="E84" s="12">
        <v>41</v>
      </c>
      <c r="F84" s="21">
        <v>674554.3</v>
      </c>
      <c r="G84" s="22">
        <v>7830648.8400000008</v>
      </c>
      <c r="H84" s="23">
        <v>1271</v>
      </c>
      <c r="I84" s="23">
        <v>3</v>
      </c>
      <c r="J84" s="23" t="e">
        <f>IF(G84&lt;(#REF!-#REF!)/3,1,IF(all!G84&gt;(#REF!-#REF!)*2/3,3,2))</f>
        <v>#REF!</v>
      </c>
      <c r="K84" s="23">
        <f t="shared" si="2"/>
        <v>3</v>
      </c>
      <c r="L84" s="23"/>
      <c r="M84" s="21">
        <v>3691</v>
      </c>
      <c r="N84" s="12" t="s">
        <v>217</v>
      </c>
      <c r="O84" s="12">
        <v>2</v>
      </c>
      <c r="P84" s="12">
        <v>1</v>
      </c>
      <c r="Q84" s="12">
        <v>4</v>
      </c>
      <c r="R84" s="12" t="s">
        <v>214</v>
      </c>
      <c r="S84" s="12">
        <v>3</v>
      </c>
    </row>
    <row r="85" spans="1:19" x14ac:dyDescent="0.2">
      <c r="A85" s="18" t="s">
        <v>386</v>
      </c>
      <c r="B85" s="19">
        <v>127</v>
      </c>
      <c r="C85" s="6" t="s">
        <v>387</v>
      </c>
      <c r="D85" s="20"/>
      <c r="E85" s="12">
        <v>21</v>
      </c>
      <c r="F85" s="21">
        <v>525739.19999999995</v>
      </c>
      <c r="G85" s="22">
        <v>5731804.3400000026</v>
      </c>
      <c r="H85" s="23">
        <v>661</v>
      </c>
      <c r="I85" s="23">
        <v>2</v>
      </c>
      <c r="J85" s="23" t="e">
        <f>IF(G85&lt;(#REF!-#REF!)/3,1,IF(all!G85&gt;(#REF!-#REF!)*2/3,3,2))</f>
        <v>#REF!</v>
      </c>
      <c r="K85" s="23">
        <f t="shared" si="2"/>
        <v>2</v>
      </c>
      <c r="L85" s="23"/>
      <c r="M85" s="21">
        <v>2441</v>
      </c>
      <c r="N85" s="12" t="s">
        <v>278</v>
      </c>
      <c r="O85" s="12">
        <v>2</v>
      </c>
      <c r="P85" s="12">
        <v>1</v>
      </c>
      <c r="Q85" s="12">
        <v>2</v>
      </c>
      <c r="R85" s="12" t="s">
        <v>214</v>
      </c>
      <c r="S85" s="12">
        <v>3</v>
      </c>
    </row>
    <row r="86" spans="1:19" x14ac:dyDescent="0.2">
      <c r="A86" s="18" t="s">
        <v>388</v>
      </c>
      <c r="B86" s="19">
        <v>131</v>
      </c>
      <c r="C86" s="6" t="s">
        <v>389</v>
      </c>
      <c r="D86" s="20"/>
      <c r="E86" s="12">
        <v>17</v>
      </c>
      <c r="F86" s="21">
        <v>402994.2</v>
      </c>
      <c r="G86" s="22">
        <v>863083.43</v>
      </c>
      <c r="H86" s="23">
        <v>348</v>
      </c>
      <c r="I86" s="23">
        <v>2</v>
      </c>
      <c r="J86" s="23" t="e">
        <f>IF(G86&lt;(#REF!-#REF!)/3,1,IF(all!G86&gt;(#REF!-#REF!)*2/3,3,2))</f>
        <v>#REF!</v>
      </c>
      <c r="K86" s="23">
        <f t="shared" si="2"/>
        <v>2</v>
      </c>
      <c r="L86" s="23"/>
      <c r="M86" s="21">
        <v>1418</v>
      </c>
      <c r="N86" s="12" t="s">
        <v>357</v>
      </c>
      <c r="O86" s="12">
        <v>2</v>
      </c>
      <c r="P86" s="12">
        <v>1</v>
      </c>
      <c r="Q86" s="12">
        <v>4</v>
      </c>
      <c r="R86" s="12" t="s">
        <v>218</v>
      </c>
      <c r="S86" s="12">
        <v>2</v>
      </c>
    </row>
    <row r="87" spans="1:19" x14ac:dyDescent="0.2">
      <c r="A87" s="18" t="s">
        <v>390</v>
      </c>
      <c r="B87" s="19">
        <v>132</v>
      </c>
      <c r="C87" s="6" t="s">
        <v>391</v>
      </c>
      <c r="D87" s="20">
        <v>1</v>
      </c>
      <c r="E87" s="12">
        <v>38</v>
      </c>
      <c r="F87" s="21">
        <v>1462434</v>
      </c>
      <c r="G87" s="22">
        <v>3340613.1999999997</v>
      </c>
      <c r="H87" s="23">
        <v>450</v>
      </c>
      <c r="I87" s="23">
        <v>2</v>
      </c>
      <c r="J87" s="23" t="e">
        <f>IF(G87&lt;(#REF!-#REF!)/3,1,IF(all!G87&gt;(#REF!-#REF!)*2/3,3,2))</f>
        <v>#REF!</v>
      </c>
      <c r="K87" s="23">
        <f t="shared" si="2"/>
        <v>3</v>
      </c>
      <c r="L87" s="23"/>
      <c r="M87" s="21">
        <v>3099</v>
      </c>
      <c r="N87" s="12" t="s">
        <v>234</v>
      </c>
      <c r="O87" s="12">
        <v>2</v>
      </c>
      <c r="P87" s="12">
        <v>1</v>
      </c>
      <c r="Q87" s="12">
        <v>1</v>
      </c>
      <c r="R87" s="12" t="s">
        <v>227</v>
      </c>
      <c r="S87" s="12">
        <v>3</v>
      </c>
    </row>
    <row r="88" spans="1:19" x14ac:dyDescent="0.2">
      <c r="A88" s="18" t="s">
        <v>392</v>
      </c>
      <c r="B88" s="19">
        <v>133</v>
      </c>
      <c r="C88" s="6" t="s">
        <v>393</v>
      </c>
      <c r="D88" s="20"/>
      <c r="E88" s="12">
        <v>20</v>
      </c>
      <c r="F88" s="21">
        <v>558318.6</v>
      </c>
      <c r="G88" s="22">
        <v>2005416.9400000002</v>
      </c>
      <c r="H88" s="23">
        <v>232</v>
      </c>
      <c r="I88" s="23">
        <v>2</v>
      </c>
      <c r="J88" s="23" t="e">
        <f>IF(G88&lt;(#REF!-#REF!)/3,1,IF(all!G88&gt;(#REF!-#REF!)*2/3,3,2))</f>
        <v>#REF!</v>
      </c>
      <c r="K88" s="23">
        <f t="shared" si="2"/>
        <v>2</v>
      </c>
      <c r="L88" s="23"/>
      <c r="M88" s="21">
        <v>1313</v>
      </c>
      <c r="N88" s="12" t="s">
        <v>342</v>
      </c>
      <c r="O88" s="12">
        <v>2</v>
      </c>
      <c r="P88" s="12">
        <v>1</v>
      </c>
      <c r="Q88" s="12">
        <v>1</v>
      </c>
      <c r="R88" s="12" t="s">
        <v>214</v>
      </c>
      <c r="S88" s="12">
        <v>3</v>
      </c>
    </row>
    <row r="89" spans="1:19" x14ac:dyDescent="0.2">
      <c r="A89" s="18" t="s">
        <v>394</v>
      </c>
      <c r="B89" s="19">
        <v>134</v>
      </c>
      <c r="C89" s="6" t="s">
        <v>395</v>
      </c>
      <c r="D89" s="20"/>
      <c r="E89" s="12">
        <v>18</v>
      </c>
      <c r="F89" s="21">
        <v>458318.6</v>
      </c>
      <c r="G89" s="22">
        <v>1190773.1199999999</v>
      </c>
      <c r="H89" s="23">
        <v>358</v>
      </c>
      <c r="I89" s="23">
        <v>2</v>
      </c>
      <c r="J89" s="23" t="e">
        <f>IF(G89&lt;(#REF!-#REF!)/3,1,IF(all!G89&gt;(#REF!-#REF!)*2/3,3,2))</f>
        <v>#REF!</v>
      </c>
      <c r="K89" s="23">
        <f t="shared" si="2"/>
        <v>2</v>
      </c>
      <c r="L89" s="23"/>
      <c r="M89" s="21">
        <v>1829</v>
      </c>
      <c r="N89" s="12" t="s">
        <v>242</v>
      </c>
      <c r="O89" s="12">
        <v>2</v>
      </c>
      <c r="P89" s="12">
        <v>1</v>
      </c>
      <c r="Q89" s="12">
        <v>4</v>
      </c>
      <c r="R89" s="12" t="s">
        <v>227</v>
      </c>
      <c r="S89" s="12">
        <v>2</v>
      </c>
    </row>
    <row r="90" spans="1:19" x14ac:dyDescent="0.2">
      <c r="A90" s="18" t="s">
        <v>396</v>
      </c>
      <c r="B90" s="19">
        <v>135</v>
      </c>
      <c r="C90" s="6" t="s">
        <v>397</v>
      </c>
      <c r="D90" s="20"/>
      <c r="E90" s="12">
        <v>11</v>
      </c>
      <c r="F90" s="21">
        <v>352994.2</v>
      </c>
      <c r="G90" s="22">
        <v>404982.62999999989</v>
      </c>
      <c r="H90" s="23">
        <v>212</v>
      </c>
      <c r="I90" s="23">
        <v>2</v>
      </c>
      <c r="J90" s="23" t="e">
        <f>IF(G90&lt;(#REF!-#REF!)/3,1,IF(all!G90&gt;(#REF!-#REF!)*2/3,3,2))</f>
        <v>#REF!</v>
      </c>
      <c r="K90" s="23">
        <f t="shared" si="2"/>
        <v>1</v>
      </c>
      <c r="L90" s="23"/>
      <c r="M90" s="21">
        <v>1110</v>
      </c>
      <c r="N90" s="12" t="s">
        <v>237</v>
      </c>
      <c r="O90" s="12">
        <v>2</v>
      </c>
      <c r="P90" s="12">
        <v>1</v>
      </c>
      <c r="Q90" s="12">
        <v>4</v>
      </c>
      <c r="R90" s="12" t="s">
        <v>214</v>
      </c>
      <c r="S90" s="12">
        <v>2</v>
      </c>
    </row>
    <row r="91" spans="1:19" x14ac:dyDescent="0.2">
      <c r="A91" s="18" t="s">
        <v>398</v>
      </c>
      <c r="B91" s="19">
        <v>136</v>
      </c>
      <c r="C91" s="6" t="s">
        <v>399</v>
      </c>
      <c r="D91" s="20"/>
      <c r="E91" s="12">
        <v>4</v>
      </c>
      <c r="F91" s="21">
        <v>152511</v>
      </c>
      <c r="G91" s="22">
        <v>544815</v>
      </c>
      <c r="H91" s="23">
        <v>97</v>
      </c>
      <c r="I91" s="23">
        <v>1</v>
      </c>
      <c r="J91" s="23" t="e">
        <f>IF(G91&lt;(#REF!-#REF!)/3,1,IF(all!G91&gt;(#REF!-#REF!)*2/3,3,2))</f>
        <v>#REF!</v>
      </c>
      <c r="K91" s="23">
        <f t="shared" si="2"/>
        <v>1</v>
      </c>
      <c r="L91" s="23"/>
      <c r="M91" s="21">
        <v>742</v>
      </c>
      <c r="N91" s="12" t="s">
        <v>237</v>
      </c>
      <c r="O91" s="12">
        <v>2</v>
      </c>
      <c r="P91" s="12">
        <v>1</v>
      </c>
      <c r="Q91" s="12">
        <v>2</v>
      </c>
      <c r="R91" s="12" t="s">
        <v>214</v>
      </c>
      <c r="S91" s="12">
        <v>2</v>
      </c>
    </row>
    <row r="92" spans="1:19" x14ac:dyDescent="0.2">
      <c r="A92" s="18" t="s">
        <v>400</v>
      </c>
      <c r="B92" s="19">
        <v>141</v>
      </c>
      <c r="C92" s="6" t="s">
        <v>401</v>
      </c>
      <c r="D92" s="20"/>
      <c r="E92" s="12">
        <v>14</v>
      </c>
      <c r="F92" s="21">
        <v>273766.5</v>
      </c>
      <c r="G92" s="22">
        <v>885267.77</v>
      </c>
      <c r="H92" s="23">
        <v>134</v>
      </c>
      <c r="I92" s="23">
        <v>2</v>
      </c>
      <c r="J92" s="23" t="e">
        <f>IF(G92&lt;(#REF!-#REF!)/3,1,IF(all!G92&gt;(#REF!-#REF!)*2/3,3,2))</f>
        <v>#REF!</v>
      </c>
      <c r="K92" s="23">
        <f t="shared" si="2"/>
        <v>2</v>
      </c>
      <c r="L92" s="23"/>
      <c r="M92" s="21">
        <v>1055</v>
      </c>
      <c r="N92" s="12" t="s">
        <v>278</v>
      </c>
      <c r="O92" s="12">
        <v>2</v>
      </c>
      <c r="P92" s="12">
        <v>1</v>
      </c>
      <c r="Q92" s="12">
        <v>2</v>
      </c>
      <c r="R92" s="12" t="s">
        <v>214</v>
      </c>
      <c r="S92" s="12">
        <v>2</v>
      </c>
    </row>
    <row r="93" spans="1:19" x14ac:dyDescent="0.2">
      <c r="A93" s="18" t="s">
        <v>402</v>
      </c>
      <c r="B93" s="19">
        <v>143</v>
      </c>
      <c r="C93" s="6" t="s">
        <v>403</v>
      </c>
      <c r="D93" s="20"/>
      <c r="E93" s="12">
        <v>17</v>
      </c>
      <c r="F93" s="21">
        <v>319642.5</v>
      </c>
      <c r="G93" s="22">
        <v>1942848.7400000002</v>
      </c>
      <c r="H93" s="23">
        <v>222</v>
      </c>
      <c r="I93" s="23">
        <v>2</v>
      </c>
      <c r="J93" s="23" t="e">
        <f>IF(G93&lt;(#REF!-#REF!)/3,1,IF(all!G93&gt;(#REF!-#REF!)*2/3,3,2))</f>
        <v>#REF!</v>
      </c>
      <c r="K93" s="23">
        <f t="shared" si="2"/>
        <v>2</v>
      </c>
      <c r="L93" s="23"/>
      <c r="M93" s="21">
        <v>2075</v>
      </c>
      <c r="N93" s="6" t="s">
        <v>183</v>
      </c>
      <c r="O93" s="6">
        <v>2</v>
      </c>
      <c r="P93" s="6">
        <v>3</v>
      </c>
      <c r="Q93" s="12" t="s">
        <v>404</v>
      </c>
      <c r="R93" s="12" t="s">
        <v>404</v>
      </c>
      <c r="S93" s="12">
        <v>2</v>
      </c>
    </row>
    <row r="94" spans="1:19" x14ac:dyDescent="0.2">
      <c r="A94" s="18" t="s">
        <v>405</v>
      </c>
      <c r="B94" s="19">
        <v>144</v>
      </c>
      <c r="C94" s="6" t="s">
        <v>406</v>
      </c>
      <c r="D94" s="20"/>
      <c r="E94" s="12">
        <v>11</v>
      </c>
      <c r="F94" s="21">
        <v>556484.9</v>
      </c>
      <c r="G94" s="22">
        <v>790327.62000000023</v>
      </c>
      <c r="H94" s="23">
        <v>138</v>
      </c>
      <c r="I94" s="23">
        <v>2</v>
      </c>
      <c r="J94" s="23" t="e">
        <f>IF(G94&lt;(#REF!-#REF!)/3,1,IF(all!G94&gt;(#REF!-#REF!)*2/3,3,2))</f>
        <v>#REF!</v>
      </c>
      <c r="K94" s="23">
        <f t="shared" si="2"/>
        <v>1</v>
      </c>
      <c r="L94" s="23"/>
      <c r="M94" s="21">
        <v>1139</v>
      </c>
      <c r="N94" s="12" t="s">
        <v>221</v>
      </c>
      <c r="O94" s="12">
        <v>2</v>
      </c>
      <c r="P94" s="12">
        <v>1</v>
      </c>
      <c r="Q94" s="12">
        <v>2</v>
      </c>
      <c r="R94" s="12" t="s">
        <v>227</v>
      </c>
      <c r="S94" s="12">
        <v>2</v>
      </c>
    </row>
    <row r="95" spans="1:19" x14ac:dyDescent="0.2">
      <c r="A95" s="18" t="s">
        <v>407</v>
      </c>
      <c r="B95" s="19">
        <v>145</v>
      </c>
      <c r="C95" s="6" t="s">
        <v>408</v>
      </c>
      <c r="D95" s="20"/>
      <c r="E95" s="12">
        <v>9</v>
      </c>
      <c r="F95" s="21">
        <v>1672255.4</v>
      </c>
      <c r="G95" s="22">
        <v>415549.22000000003</v>
      </c>
      <c r="H95" s="23">
        <v>164</v>
      </c>
      <c r="I95" s="23">
        <v>2</v>
      </c>
      <c r="J95" s="23" t="e">
        <f>IF(G95&lt;(#REF!-#REF!)/3,1,IF(all!G95&gt;(#REF!-#REF!)*2/3,3,2))</f>
        <v>#REF!</v>
      </c>
      <c r="K95" s="23">
        <f t="shared" si="2"/>
        <v>1</v>
      </c>
      <c r="L95" s="23"/>
      <c r="M95" s="21">
        <v>904</v>
      </c>
      <c r="N95" s="12" t="s">
        <v>237</v>
      </c>
      <c r="O95" s="12">
        <v>2</v>
      </c>
      <c r="P95" s="12">
        <v>1</v>
      </c>
      <c r="Q95" s="12">
        <v>2</v>
      </c>
      <c r="R95" s="12" t="s">
        <v>214</v>
      </c>
      <c r="S95" s="12">
        <v>2</v>
      </c>
    </row>
    <row r="96" spans="1:19" x14ac:dyDescent="0.2">
      <c r="A96" s="18" t="s">
        <v>409</v>
      </c>
      <c r="B96" s="19">
        <v>146</v>
      </c>
      <c r="C96" s="6" t="s">
        <v>410</v>
      </c>
      <c r="D96" s="20"/>
      <c r="E96" s="12">
        <v>13</v>
      </c>
      <c r="F96" s="21">
        <v>313007.5</v>
      </c>
      <c r="G96" s="22">
        <v>247478.11999999994</v>
      </c>
      <c r="H96" s="23">
        <v>95</v>
      </c>
      <c r="I96" s="23">
        <v>1</v>
      </c>
      <c r="J96" s="23" t="e">
        <f>IF(G96&lt;(#REF!-#REF!)/3,1,IF(all!G96&gt;(#REF!-#REF!)*2/3,3,2))</f>
        <v>#REF!</v>
      </c>
      <c r="K96" s="23">
        <f t="shared" si="2"/>
        <v>1</v>
      </c>
      <c r="L96" s="23"/>
      <c r="M96" s="21">
        <v>1155</v>
      </c>
      <c r="N96" s="12" t="s">
        <v>300</v>
      </c>
      <c r="O96" s="12">
        <v>2</v>
      </c>
      <c r="P96" s="12">
        <v>1</v>
      </c>
      <c r="Q96" s="12">
        <v>2</v>
      </c>
      <c r="R96" s="12" t="s">
        <v>227</v>
      </c>
      <c r="S96" s="12">
        <v>2</v>
      </c>
    </row>
    <row r="97" spans="1:19" x14ac:dyDescent="0.2">
      <c r="A97" s="18" t="s">
        <v>411</v>
      </c>
      <c r="B97" s="19">
        <v>147</v>
      </c>
      <c r="C97" s="6" t="s">
        <v>412</v>
      </c>
      <c r="D97" s="20"/>
      <c r="E97" s="12">
        <v>8</v>
      </c>
      <c r="F97" s="21">
        <v>233779.8</v>
      </c>
      <c r="G97" s="22">
        <v>631725.17999999993</v>
      </c>
      <c r="H97" s="23">
        <v>82</v>
      </c>
      <c r="I97" s="23">
        <v>1</v>
      </c>
      <c r="J97" s="23" t="e">
        <f>IF(G97&lt;(#REF!-#REF!)/3,1,IF(all!G97&gt;(#REF!-#REF!)*2/3,3,2))</f>
        <v>#REF!</v>
      </c>
      <c r="K97" s="23">
        <f t="shared" si="2"/>
        <v>1</v>
      </c>
      <c r="L97" s="23"/>
      <c r="M97" s="21">
        <v>325</v>
      </c>
      <c r="N97" s="12" t="s">
        <v>237</v>
      </c>
      <c r="O97" s="12">
        <v>2</v>
      </c>
      <c r="P97" s="12">
        <v>1</v>
      </c>
      <c r="Q97" s="12">
        <v>4</v>
      </c>
      <c r="R97" s="12" t="s">
        <v>218</v>
      </c>
      <c r="S97" s="12">
        <v>2</v>
      </c>
    </row>
    <row r="98" spans="1:19" x14ac:dyDescent="0.2">
      <c r="A98" s="18" t="s">
        <v>413</v>
      </c>
      <c r="B98" s="19">
        <v>149</v>
      </c>
      <c r="C98" s="6" t="s">
        <v>414</v>
      </c>
      <c r="D98" s="20"/>
      <c r="E98" s="12">
        <v>25</v>
      </c>
      <c r="F98" s="21">
        <v>606015</v>
      </c>
      <c r="G98" s="22">
        <v>1471518.05</v>
      </c>
      <c r="H98" s="23">
        <v>422</v>
      </c>
      <c r="I98" s="23">
        <v>2</v>
      </c>
      <c r="J98" s="23" t="e">
        <f>IF(G98&lt;(#REF!-#REF!)/3,1,IF(all!G98&gt;(#REF!-#REF!)*2/3,3,2))</f>
        <v>#REF!</v>
      </c>
      <c r="K98" s="23">
        <f t="shared" si="2"/>
        <v>2</v>
      </c>
      <c r="L98" s="23"/>
      <c r="M98" s="21">
        <v>3004</v>
      </c>
      <c r="N98" s="12" t="s">
        <v>357</v>
      </c>
      <c r="O98" s="12">
        <v>2</v>
      </c>
      <c r="P98" s="12">
        <v>1</v>
      </c>
      <c r="Q98" s="12">
        <v>4</v>
      </c>
      <c r="R98" s="12" t="s">
        <v>227</v>
      </c>
      <c r="S98" s="12">
        <v>2</v>
      </c>
    </row>
    <row r="99" spans="1:19" x14ac:dyDescent="0.2">
      <c r="A99" s="18" t="s">
        <v>415</v>
      </c>
      <c r="B99" s="19">
        <v>152</v>
      </c>
      <c r="C99" s="6" t="s">
        <v>416</v>
      </c>
      <c r="D99" s="20"/>
      <c r="E99" s="12">
        <v>10</v>
      </c>
      <c r="F99" s="21">
        <v>184055.6</v>
      </c>
      <c r="G99" s="22">
        <v>384736.01000000007</v>
      </c>
      <c r="H99" s="23">
        <v>113</v>
      </c>
      <c r="I99" s="23">
        <v>2</v>
      </c>
      <c r="J99" s="23" t="e">
        <f>IF(G99&lt;(#REF!-#REF!)/3,1,IF(all!G99&gt;(#REF!-#REF!)*2/3,3,2))</f>
        <v>#REF!</v>
      </c>
      <c r="K99" s="23">
        <f t="shared" si="2"/>
        <v>1</v>
      </c>
      <c r="L99" s="23"/>
      <c r="M99" s="21">
        <v>635</v>
      </c>
      <c r="N99" s="12" t="s">
        <v>326</v>
      </c>
      <c r="O99" s="12">
        <v>2</v>
      </c>
      <c r="P99" s="12">
        <v>1</v>
      </c>
      <c r="Q99" s="12">
        <v>3</v>
      </c>
      <c r="R99" s="12" t="s">
        <v>214</v>
      </c>
      <c r="S99" s="12">
        <v>2</v>
      </c>
    </row>
    <row r="100" spans="1:19" x14ac:dyDescent="0.2">
      <c r="A100" s="18" t="s">
        <v>417</v>
      </c>
      <c r="B100" s="19">
        <v>155</v>
      </c>
      <c r="C100" s="6" t="s">
        <v>418</v>
      </c>
      <c r="D100" s="20"/>
      <c r="E100" s="12">
        <v>17</v>
      </c>
      <c r="F100" s="21">
        <v>206855.7</v>
      </c>
      <c r="G100" s="22">
        <v>1062122.5200000003</v>
      </c>
      <c r="H100" s="23">
        <v>287</v>
      </c>
      <c r="I100" s="23">
        <v>2</v>
      </c>
      <c r="J100" s="23" t="e">
        <f>IF(G100&lt;(#REF!-#REF!)/3,1,IF(all!G100&gt;(#REF!-#REF!)*2/3,3,2))</f>
        <v>#REF!</v>
      </c>
      <c r="K100" s="23">
        <f t="shared" si="2"/>
        <v>2</v>
      </c>
      <c r="L100" s="23"/>
      <c r="M100" s="21">
        <v>1222</v>
      </c>
      <c r="N100" s="12" t="s">
        <v>300</v>
      </c>
      <c r="O100" s="12">
        <v>2</v>
      </c>
      <c r="P100" s="12">
        <v>1</v>
      </c>
      <c r="Q100" s="12">
        <v>2</v>
      </c>
      <c r="R100" s="12" t="s">
        <v>214</v>
      </c>
      <c r="S100" s="12">
        <v>2</v>
      </c>
    </row>
    <row r="101" spans="1:19" x14ac:dyDescent="0.2">
      <c r="A101" s="18" t="s">
        <v>419</v>
      </c>
      <c r="B101" s="19">
        <v>156</v>
      </c>
      <c r="C101" s="6" t="s">
        <v>420</v>
      </c>
      <c r="D101" s="20"/>
      <c r="E101" s="12">
        <v>23</v>
      </c>
      <c r="F101" s="21">
        <v>1113091.3999999999</v>
      </c>
      <c r="G101" s="22">
        <v>4770354.7</v>
      </c>
      <c r="H101" s="23">
        <v>663</v>
      </c>
      <c r="I101" s="23">
        <v>2</v>
      </c>
      <c r="J101" s="23" t="e">
        <f>IF(G101&lt;(#REF!-#REF!)/3,1,IF(all!G101&gt;(#REF!-#REF!)*2/3,3,2))</f>
        <v>#REF!</v>
      </c>
      <c r="K101" s="23">
        <f t="shared" si="2"/>
        <v>2</v>
      </c>
      <c r="L101" s="23"/>
      <c r="M101" s="21">
        <v>3534</v>
      </c>
      <c r="N101" s="12" t="s">
        <v>342</v>
      </c>
      <c r="O101" s="12">
        <v>2</v>
      </c>
      <c r="P101" s="12">
        <v>1</v>
      </c>
      <c r="Q101" s="12">
        <v>3</v>
      </c>
      <c r="R101" s="12" t="s">
        <v>227</v>
      </c>
      <c r="S101" s="12">
        <v>3</v>
      </c>
    </row>
    <row r="102" spans="1:19" x14ac:dyDescent="0.2">
      <c r="A102" s="18" t="s">
        <v>421</v>
      </c>
      <c r="B102" s="19">
        <v>157</v>
      </c>
      <c r="C102" s="6" t="s">
        <v>422</v>
      </c>
      <c r="D102" s="20"/>
      <c r="E102" s="12">
        <v>10</v>
      </c>
      <c r="F102" s="21">
        <v>296083.40000000002</v>
      </c>
      <c r="G102" s="22">
        <v>269609.85000000003</v>
      </c>
      <c r="H102" s="23">
        <v>61</v>
      </c>
      <c r="I102" s="23">
        <v>1</v>
      </c>
      <c r="J102" s="23" t="e">
        <f>IF(G102&lt;(#REF!-#REF!)/3,1,IF(all!G102&gt;(#REF!-#REF!)*2/3,3,2))</f>
        <v>#REF!</v>
      </c>
      <c r="K102" s="23">
        <f t="shared" si="2"/>
        <v>1</v>
      </c>
      <c r="L102" s="23"/>
      <c r="M102" s="21">
        <v>602</v>
      </c>
      <c r="N102" s="12" t="s">
        <v>278</v>
      </c>
      <c r="O102" s="12">
        <v>2</v>
      </c>
      <c r="P102" s="12">
        <v>1</v>
      </c>
      <c r="Q102" s="12">
        <v>4</v>
      </c>
      <c r="R102" s="12" t="s">
        <v>214</v>
      </c>
      <c r="S102" s="12">
        <v>2</v>
      </c>
    </row>
    <row r="103" spans="1:19" x14ac:dyDescent="0.2">
      <c r="A103" s="18" t="s">
        <v>423</v>
      </c>
      <c r="B103" s="19">
        <v>158</v>
      </c>
      <c r="C103" s="6" t="s">
        <v>424</v>
      </c>
      <c r="D103" s="20"/>
      <c r="E103" s="12">
        <v>8</v>
      </c>
      <c r="F103" s="21">
        <v>240979.7</v>
      </c>
      <c r="G103" s="22">
        <v>411250.03</v>
      </c>
      <c r="H103" s="23">
        <v>169</v>
      </c>
      <c r="I103" s="23">
        <v>2</v>
      </c>
      <c r="J103" s="23" t="e">
        <f>IF(G103&lt;(#REF!-#REF!)/3,1,IF(all!G103&gt;(#REF!-#REF!)*2/3,3,2))</f>
        <v>#REF!</v>
      </c>
      <c r="K103" s="23">
        <f t="shared" si="2"/>
        <v>1</v>
      </c>
      <c r="L103" s="23"/>
      <c r="M103" s="21">
        <v>792</v>
      </c>
      <c r="N103" s="6" t="s">
        <v>183</v>
      </c>
      <c r="O103" s="6">
        <v>2</v>
      </c>
      <c r="P103" s="6">
        <v>3</v>
      </c>
      <c r="Q103" s="12" t="s">
        <v>404</v>
      </c>
      <c r="R103" s="12" t="s">
        <v>404</v>
      </c>
      <c r="S103" s="12">
        <v>2</v>
      </c>
    </row>
    <row r="104" spans="1:19" x14ac:dyDescent="0.2">
      <c r="A104" s="18" t="s">
        <v>425</v>
      </c>
      <c r="B104" s="19">
        <v>159</v>
      </c>
      <c r="C104" s="6" t="s">
        <v>426</v>
      </c>
      <c r="D104" s="20"/>
      <c r="E104" s="12">
        <v>10</v>
      </c>
      <c r="F104" s="21">
        <v>203779.8</v>
      </c>
      <c r="G104" s="22">
        <v>384641.64999999991</v>
      </c>
      <c r="H104" s="23">
        <v>221</v>
      </c>
      <c r="I104" s="23">
        <v>2</v>
      </c>
      <c r="J104" s="23" t="e">
        <f>IF(G104&lt;(#REF!-#REF!)/3,1,IF(all!G104&gt;(#REF!-#REF!)*2/3,3,2))</f>
        <v>#REF!</v>
      </c>
      <c r="K104" s="23">
        <f t="shared" si="2"/>
        <v>1</v>
      </c>
      <c r="L104" s="23"/>
      <c r="M104" s="21">
        <v>689</v>
      </c>
      <c r="N104" s="12" t="s">
        <v>221</v>
      </c>
      <c r="O104" s="12">
        <v>2</v>
      </c>
      <c r="P104" s="12">
        <v>1</v>
      </c>
      <c r="Q104" s="12">
        <v>4</v>
      </c>
      <c r="R104" s="12" t="s">
        <v>214</v>
      </c>
      <c r="S104" s="12">
        <v>2</v>
      </c>
    </row>
    <row r="105" spans="1:19" x14ac:dyDescent="0.2">
      <c r="A105" s="18" t="s">
        <v>427</v>
      </c>
      <c r="B105" s="19">
        <v>162</v>
      </c>
      <c r="C105" s="6" t="s">
        <v>428</v>
      </c>
      <c r="D105" s="20"/>
      <c r="E105" s="12">
        <v>14</v>
      </c>
      <c r="F105" s="21">
        <v>328387</v>
      </c>
      <c r="G105" s="22">
        <v>942195.14</v>
      </c>
      <c r="H105" s="23">
        <v>178</v>
      </c>
      <c r="I105" s="23">
        <v>2</v>
      </c>
      <c r="J105" s="23" t="e">
        <f>IF(G105&lt;(#REF!-#REF!)/3,1,IF(all!G105&gt;(#REF!-#REF!)*2/3,3,2))</f>
        <v>#REF!</v>
      </c>
      <c r="K105" s="23">
        <f t="shared" si="2"/>
        <v>2</v>
      </c>
      <c r="L105" s="23"/>
      <c r="M105" s="21">
        <v>518</v>
      </c>
      <c r="N105" s="12" t="s">
        <v>326</v>
      </c>
      <c r="O105" s="12">
        <v>2</v>
      </c>
      <c r="P105" s="12">
        <v>1</v>
      </c>
      <c r="Q105" s="12">
        <v>4</v>
      </c>
      <c r="R105" s="12" t="s">
        <v>214</v>
      </c>
      <c r="S105" s="12">
        <v>2</v>
      </c>
    </row>
    <row r="106" spans="1:19" x14ac:dyDescent="0.2">
      <c r="A106" s="18" t="s">
        <v>429</v>
      </c>
      <c r="B106" s="19">
        <v>163</v>
      </c>
      <c r="C106" s="6" t="s">
        <v>430</v>
      </c>
      <c r="D106" s="20"/>
      <c r="E106" s="12">
        <v>14</v>
      </c>
      <c r="F106" s="21">
        <v>255979.7</v>
      </c>
      <c r="G106" s="22">
        <v>321397.55</v>
      </c>
      <c r="H106" s="23">
        <v>260</v>
      </c>
      <c r="I106" s="23">
        <v>2</v>
      </c>
      <c r="J106" s="23" t="e">
        <f>IF(G106&lt;(#REF!-#REF!)/3,1,IF(all!G106&gt;(#REF!-#REF!)*2/3,3,2))</f>
        <v>#REF!</v>
      </c>
      <c r="K106" s="23">
        <f t="shared" si="2"/>
        <v>2</v>
      </c>
      <c r="L106" s="23"/>
      <c r="M106" s="21">
        <v>1092</v>
      </c>
      <c r="N106" s="6" t="s">
        <v>183</v>
      </c>
      <c r="O106" s="6">
        <v>2</v>
      </c>
      <c r="P106" s="6">
        <v>3</v>
      </c>
      <c r="Q106" s="12" t="s">
        <v>404</v>
      </c>
      <c r="R106" s="12" t="s">
        <v>404</v>
      </c>
      <c r="S106" s="12">
        <v>2</v>
      </c>
    </row>
    <row r="107" spans="1:19" x14ac:dyDescent="0.2">
      <c r="A107" s="18" t="s">
        <v>431</v>
      </c>
      <c r="B107" s="19">
        <v>164</v>
      </c>
      <c r="C107" s="6" t="s">
        <v>432</v>
      </c>
      <c r="D107" s="20"/>
      <c r="E107" s="12">
        <v>13</v>
      </c>
      <c r="F107" s="21">
        <v>233779.8</v>
      </c>
      <c r="G107" s="22">
        <v>988677.7000000003</v>
      </c>
      <c r="H107" s="23">
        <v>225</v>
      </c>
      <c r="I107" s="23">
        <v>2</v>
      </c>
      <c r="J107" s="23" t="e">
        <f>IF(G107&lt;(#REF!-#REF!)/3,1,IF(all!G107&gt;(#REF!-#REF!)*2/3,3,2))</f>
        <v>#REF!</v>
      </c>
      <c r="K107" s="23">
        <f t="shared" si="2"/>
        <v>1</v>
      </c>
      <c r="L107" s="23"/>
      <c r="M107" s="21">
        <v>1121</v>
      </c>
      <c r="N107" s="12" t="s">
        <v>357</v>
      </c>
      <c r="O107" s="12">
        <v>2</v>
      </c>
      <c r="P107" s="12">
        <v>1</v>
      </c>
      <c r="Q107" s="12">
        <v>4</v>
      </c>
      <c r="R107" s="12" t="s">
        <v>227</v>
      </c>
      <c r="S107" s="12">
        <v>2</v>
      </c>
    </row>
    <row r="108" spans="1:19" x14ac:dyDescent="0.2">
      <c r="A108" s="18" t="s">
        <v>433</v>
      </c>
      <c r="B108" s="19">
        <v>165</v>
      </c>
      <c r="C108" s="6" t="s">
        <v>434</v>
      </c>
      <c r="D108" s="20"/>
      <c r="E108" s="12">
        <v>13</v>
      </c>
      <c r="F108" s="21">
        <v>359146</v>
      </c>
      <c r="G108" s="22">
        <v>942721.63</v>
      </c>
      <c r="H108" s="23">
        <v>214</v>
      </c>
      <c r="I108" s="23">
        <v>2</v>
      </c>
      <c r="J108" s="23" t="e">
        <f>IF(G108&lt;(#REF!-#REF!)/3,1,IF(all!G108&gt;(#REF!-#REF!)*2/3,3,2))</f>
        <v>#REF!</v>
      </c>
      <c r="K108" s="23">
        <f t="shared" si="2"/>
        <v>1</v>
      </c>
      <c r="L108" s="23"/>
      <c r="M108" s="21">
        <v>1394</v>
      </c>
      <c r="N108" s="12" t="s">
        <v>360</v>
      </c>
      <c r="O108" s="12">
        <v>2</v>
      </c>
      <c r="P108" s="12">
        <v>1</v>
      </c>
      <c r="Q108" s="6" t="s">
        <v>361</v>
      </c>
      <c r="R108" s="12" t="s">
        <v>214</v>
      </c>
      <c r="S108" s="12">
        <v>2</v>
      </c>
    </row>
    <row r="109" spans="1:19" x14ac:dyDescent="0.2">
      <c r="A109" s="18" t="s">
        <v>435</v>
      </c>
      <c r="B109" s="19">
        <v>166</v>
      </c>
      <c r="C109" s="6" t="s">
        <v>436</v>
      </c>
      <c r="D109" s="20"/>
      <c r="E109" s="12">
        <v>17</v>
      </c>
      <c r="F109" s="21">
        <v>313007.5</v>
      </c>
      <c r="G109" s="22">
        <v>860751.27000000037</v>
      </c>
      <c r="H109" s="23">
        <v>299</v>
      </c>
      <c r="I109" s="23">
        <v>2</v>
      </c>
      <c r="J109" s="23" t="e">
        <f>IF(G109&lt;(#REF!-#REF!)/3,1,IF(all!G109&gt;(#REF!-#REF!)*2/3,3,2))</f>
        <v>#REF!</v>
      </c>
      <c r="K109" s="23">
        <f t="shared" si="2"/>
        <v>2</v>
      </c>
      <c r="L109" s="23"/>
      <c r="M109" s="21">
        <v>1467</v>
      </c>
      <c r="N109" s="12" t="s">
        <v>278</v>
      </c>
      <c r="O109" s="12">
        <v>2</v>
      </c>
      <c r="P109" s="12">
        <v>1</v>
      </c>
      <c r="Q109" s="12">
        <v>4</v>
      </c>
      <c r="R109" s="12" t="s">
        <v>227</v>
      </c>
      <c r="S109" s="12">
        <v>2</v>
      </c>
    </row>
    <row r="110" spans="1:19" x14ac:dyDescent="0.2">
      <c r="A110" s="18" t="s">
        <v>437</v>
      </c>
      <c r="B110" s="19">
        <v>167</v>
      </c>
      <c r="C110" s="6" t="s">
        <v>438</v>
      </c>
      <c r="D110" s="20"/>
      <c r="E110" s="12">
        <v>8</v>
      </c>
      <c r="F110" s="21">
        <v>127903.8</v>
      </c>
      <c r="G110" s="22">
        <v>346188.42</v>
      </c>
      <c r="H110" s="23">
        <v>179</v>
      </c>
      <c r="I110" s="23">
        <v>2</v>
      </c>
      <c r="J110" s="23" t="e">
        <f>IF(G110&lt;(#REF!-#REF!)/3,1,IF(all!G110&gt;(#REF!-#REF!)*2/3,3,2))</f>
        <v>#REF!</v>
      </c>
      <c r="K110" s="23">
        <f t="shared" si="2"/>
        <v>1</v>
      </c>
      <c r="L110" s="23"/>
      <c r="M110" s="21">
        <v>773</v>
      </c>
      <c r="N110" s="6" t="s">
        <v>183</v>
      </c>
      <c r="O110" s="6">
        <v>2</v>
      </c>
      <c r="P110" s="6">
        <v>3</v>
      </c>
      <c r="Q110" s="12" t="s">
        <v>404</v>
      </c>
      <c r="R110" s="12" t="s">
        <v>404</v>
      </c>
      <c r="S110" s="12">
        <v>2</v>
      </c>
    </row>
    <row r="111" spans="1:19" x14ac:dyDescent="0.2">
      <c r="A111" s="18" t="s">
        <v>439</v>
      </c>
      <c r="B111" s="19">
        <v>168</v>
      </c>
      <c r="C111" s="6" t="s">
        <v>440</v>
      </c>
      <c r="D111" s="20"/>
      <c r="E111" s="12">
        <v>13</v>
      </c>
      <c r="F111" s="21">
        <v>549519</v>
      </c>
      <c r="G111" s="22">
        <v>559206.3600000001</v>
      </c>
      <c r="H111" s="23">
        <v>263</v>
      </c>
      <c r="I111" s="23">
        <v>2</v>
      </c>
      <c r="J111" s="23" t="e">
        <f>IF(G111&lt;(#REF!-#REF!)/3,1,IF(all!G111&gt;(#REF!-#REF!)*2/3,3,2))</f>
        <v>#REF!</v>
      </c>
      <c r="K111" s="23">
        <f t="shared" si="2"/>
        <v>1</v>
      </c>
      <c r="L111" s="23"/>
      <c r="M111" s="21">
        <v>1520</v>
      </c>
      <c r="N111" s="12" t="s">
        <v>326</v>
      </c>
      <c r="O111" s="12">
        <v>2</v>
      </c>
      <c r="P111" s="12">
        <v>1</v>
      </c>
      <c r="Q111" s="12">
        <v>1</v>
      </c>
      <c r="R111" s="12" t="s">
        <v>218</v>
      </c>
      <c r="S111" s="12">
        <v>2</v>
      </c>
    </row>
    <row r="112" spans="1:19" x14ac:dyDescent="0.2">
      <c r="A112" s="18" t="s">
        <v>441</v>
      </c>
      <c r="B112" s="19">
        <v>169</v>
      </c>
      <c r="C112" s="6" t="s">
        <v>442</v>
      </c>
      <c r="D112" s="20">
        <v>1</v>
      </c>
      <c r="E112" s="12">
        <v>30</v>
      </c>
      <c r="F112" s="21">
        <v>573146.5</v>
      </c>
      <c r="G112" s="22">
        <v>3479882.06</v>
      </c>
      <c r="H112" s="23">
        <v>932</v>
      </c>
      <c r="I112" s="23">
        <v>2</v>
      </c>
      <c r="J112" s="23" t="e">
        <f>IF(G112&lt;(#REF!-#REF!)/3,1,IF(all!G112&gt;(#REF!-#REF!)*2/3,3,2))</f>
        <v>#REF!</v>
      </c>
      <c r="K112" s="23">
        <f t="shared" si="2"/>
        <v>3</v>
      </c>
      <c r="L112" s="23"/>
      <c r="M112" s="21">
        <v>3301</v>
      </c>
      <c r="N112" s="12" t="s">
        <v>237</v>
      </c>
      <c r="O112" s="12">
        <v>2</v>
      </c>
      <c r="P112" s="12">
        <v>1</v>
      </c>
      <c r="Q112" s="12">
        <v>4</v>
      </c>
      <c r="R112" s="12" t="s">
        <v>227</v>
      </c>
      <c r="S112" s="12">
        <v>2</v>
      </c>
    </row>
    <row r="113" spans="1:19" x14ac:dyDescent="0.2">
      <c r="A113" s="18" t="s">
        <v>443</v>
      </c>
      <c r="B113" s="19">
        <v>172</v>
      </c>
      <c r="C113" s="6" t="s">
        <v>444</v>
      </c>
      <c r="D113" s="20"/>
      <c r="E113" s="12">
        <v>15</v>
      </c>
      <c r="F113" s="21">
        <v>384759.5</v>
      </c>
      <c r="G113" s="22">
        <v>841806.25</v>
      </c>
      <c r="H113" s="23">
        <v>178</v>
      </c>
      <c r="I113" s="23">
        <v>2</v>
      </c>
      <c r="J113" s="23" t="e">
        <f>IF(G113&lt;(#REF!-#REF!)/3,1,IF(all!G113&gt;(#REF!-#REF!)*2/3,3,2))</f>
        <v>#REF!</v>
      </c>
      <c r="K113" s="23">
        <f t="shared" si="2"/>
        <v>2</v>
      </c>
      <c r="L113" s="23"/>
      <c r="M113" s="21">
        <v>865</v>
      </c>
      <c r="N113" s="12" t="s">
        <v>326</v>
      </c>
      <c r="O113" s="12">
        <v>2</v>
      </c>
      <c r="P113" s="12">
        <v>1</v>
      </c>
      <c r="Q113" s="12">
        <v>4</v>
      </c>
      <c r="R113" s="12" t="s">
        <v>227</v>
      </c>
      <c r="S113" s="12">
        <v>2</v>
      </c>
    </row>
    <row r="114" spans="1:19" x14ac:dyDescent="0.2">
      <c r="A114" s="18" t="s">
        <v>445</v>
      </c>
      <c r="B114" s="19">
        <v>173</v>
      </c>
      <c r="C114" s="6" t="s">
        <v>446</v>
      </c>
      <c r="D114" s="20"/>
      <c r="E114" s="12">
        <v>9</v>
      </c>
      <c r="F114" s="21">
        <v>350139</v>
      </c>
      <c r="G114" s="22">
        <v>1490543.1900000004</v>
      </c>
      <c r="H114" s="23">
        <v>62</v>
      </c>
      <c r="I114" s="23">
        <v>1</v>
      </c>
      <c r="J114" s="23" t="e">
        <f>IF(G114&lt;(#REF!-#REF!)/3,1,IF(all!G114&gt;(#REF!-#REF!)*2/3,3,2))</f>
        <v>#REF!</v>
      </c>
      <c r="K114" s="23">
        <f t="shared" si="2"/>
        <v>1</v>
      </c>
      <c r="L114" s="23"/>
      <c r="M114" s="21">
        <v>477</v>
      </c>
      <c r="N114" s="12" t="s">
        <v>326</v>
      </c>
      <c r="O114" s="12">
        <v>2</v>
      </c>
      <c r="P114" s="12">
        <v>1</v>
      </c>
      <c r="Q114" s="12">
        <v>3</v>
      </c>
      <c r="R114" s="12" t="s">
        <v>214</v>
      </c>
      <c r="S114" s="12">
        <v>2</v>
      </c>
    </row>
    <row r="115" spans="1:19" x14ac:dyDescent="0.2">
      <c r="A115" s="18" t="s">
        <v>447</v>
      </c>
      <c r="B115" s="19">
        <v>175</v>
      </c>
      <c r="C115" s="6" t="s">
        <v>448</v>
      </c>
      <c r="D115" s="20"/>
      <c r="E115" s="12">
        <v>15</v>
      </c>
      <c r="F115" s="21">
        <v>480635.5</v>
      </c>
      <c r="G115" s="22">
        <v>1669812.53</v>
      </c>
      <c r="H115" s="23">
        <v>303</v>
      </c>
      <c r="I115" s="23">
        <v>2</v>
      </c>
      <c r="J115" s="23" t="e">
        <f>IF(G115&lt;(#REF!-#REF!)/3,1,IF(all!G115&gt;(#REF!-#REF!)*2/3,3,2))</f>
        <v>#REF!</v>
      </c>
      <c r="K115" s="23">
        <f t="shared" si="2"/>
        <v>2</v>
      </c>
      <c r="L115" s="23"/>
      <c r="M115" s="21">
        <v>1476</v>
      </c>
      <c r="N115" s="12" t="s">
        <v>357</v>
      </c>
      <c r="O115" s="12">
        <v>2</v>
      </c>
      <c r="P115" s="12">
        <v>1</v>
      </c>
      <c r="Q115" s="12">
        <v>3</v>
      </c>
      <c r="R115" s="12" t="s">
        <v>214</v>
      </c>
      <c r="S115" s="12">
        <v>2</v>
      </c>
    </row>
    <row r="116" spans="1:19" x14ac:dyDescent="0.2">
      <c r="A116" s="18" t="s">
        <v>449</v>
      </c>
      <c r="B116" s="19">
        <v>176</v>
      </c>
      <c r="C116" s="6" t="s">
        <v>450</v>
      </c>
      <c r="D116" s="20">
        <v>1</v>
      </c>
      <c r="E116" s="12">
        <v>29</v>
      </c>
      <c r="F116" s="21">
        <v>904446</v>
      </c>
      <c r="G116" s="22">
        <v>13293518.539999994</v>
      </c>
      <c r="H116" s="23">
        <v>1560</v>
      </c>
      <c r="I116" s="23">
        <v>3</v>
      </c>
      <c r="J116" s="23" t="e">
        <f>IF(G116&lt;(#REF!-#REF!)/3,1,IF(all!G116&gt;(#REF!-#REF!)*2/3,3,2))</f>
        <v>#REF!</v>
      </c>
      <c r="K116" s="23">
        <f t="shared" si="2"/>
        <v>3</v>
      </c>
      <c r="L116" s="23"/>
      <c r="M116" s="21">
        <v>4486</v>
      </c>
      <c r="N116" s="12" t="s">
        <v>242</v>
      </c>
      <c r="O116" s="12">
        <v>1</v>
      </c>
      <c r="P116" s="12">
        <v>1</v>
      </c>
      <c r="Q116" s="12">
        <v>2</v>
      </c>
      <c r="R116" s="12" t="s">
        <v>214</v>
      </c>
      <c r="S116" s="12">
        <v>3</v>
      </c>
    </row>
    <row r="117" spans="1:19" x14ac:dyDescent="0.2">
      <c r="A117" s="18" t="s">
        <v>451</v>
      </c>
      <c r="B117" s="19">
        <v>178</v>
      </c>
      <c r="C117" s="6" t="s">
        <v>452</v>
      </c>
      <c r="D117" s="20"/>
      <c r="E117" s="12">
        <v>8</v>
      </c>
      <c r="F117" s="21">
        <v>227131.5</v>
      </c>
      <c r="G117" s="22">
        <v>504322.27</v>
      </c>
      <c r="H117" s="23">
        <v>220</v>
      </c>
      <c r="I117" s="23">
        <v>2</v>
      </c>
      <c r="J117" s="23" t="e">
        <f>IF(G117&lt;(#REF!-#REF!)/3,1,IF(all!G117&gt;(#REF!-#REF!)*2/3,3,2))</f>
        <v>#REF!</v>
      </c>
      <c r="K117" s="23">
        <f t="shared" si="2"/>
        <v>1</v>
      </c>
      <c r="L117" s="23"/>
      <c r="M117" s="21">
        <v>713</v>
      </c>
      <c r="N117" s="12" t="s">
        <v>342</v>
      </c>
      <c r="O117" s="12">
        <v>2</v>
      </c>
      <c r="P117" s="12">
        <v>1</v>
      </c>
      <c r="Q117" s="12">
        <v>4</v>
      </c>
      <c r="R117" s="12" t="s">
        <v>214</v>
      </c>
      <c r="S117" s="12">
        <v>2</v>
      </c>
    </row>
    <row r="118" spans="1:19" x14ac:dyDescent="0.2">
      <c r="A118" s="18" t="s">
        <v>453</v>
      </c>
      <c r="B118" s="19">
        <v>179</v>
      </c>
      <c r="C118" s="6" t="s">
        <v>454</v>
      </c>
      <c r="D118" s="20"/>
      <c r="E118" s="12">
        <v>15</v>
      </c>
      <c r="F118" s="21">
        <v>510898</v>
      </c>
      <c r="G118" s="22">
        <v>2306071.4700000002</v>
      </c>
      <c r="H118" s="23">
        <v>282</v>
      </c>
      <c r="I118" s="23">
        <v>2</v>
      </c>
      <c r="J118" s="23" t="e">
        <f>IF(G118&lt;(#REF!-#REF!)/3,1,IF(all!G118&gt;(#REF!-#REF!)*2/3,3,2))</f>
        <v>#REF!</v>
      </c>
      <c r="K118" s="23">
        <f t="shared" si="2"/>
        <v>2</v>
      </c>
      <c r="L118" s="23"/>
      <c r="M118" s="21">
        <v>1136</v>
      </c>
      <c r="N118" s="12" t="s">
        <v>357</v>
      </c>
      <c r="O118" s="12">
        <v>2</v>
      </c>
      <c r="P118" s="12">
        <v>1</v>
      </c>
      <c r="Q118" s="12">
        <v>3</v>
      </c>
      <c r="R118" s="12" t="s">
        <v>218</v>
      </c>
      <c r="S118" s="12">
        <v>2</v>
      </c>
    </row>
    <row r="119" spans="1:19" x14ac:dyDescent="0.2">
      <c r="A119" s="18" t="s">
        <v>455</v>
      </c>
      <c r="B119" s="19">
        <v>180</v>
      </c>
      <c r="C119" s="6" t="s">
        <v>456</v>
      </c>
      <c r="D119" s="20">
        <v>1</v>
      </c>
      <c r="E119" s="12">
        <v>22</v>
      </c>
      <c r="F119" s="21">
        <v>254263</v>
      </c>
      <c r="G119" s="22">
        <v>6516145.7600000007</v>
      </c>
      <c r="H119" s="23">
        <v>1329</v>
      </c>
      <c r="I119" s="23">
        <v>3</v>
      </c>
      <c r="J119" s="23" t="e">
        <f>IF(G119&lt;(#REF!-#REF!)/3,1,IF(all!G119&gt;(#REF!-#REF!)*2/3,3,2))</f>
        <v>#REF!</v>
      </c>
      <c r="K119" s="23">
        <f t="shared" si="2"/>
        <v>2</v>
      </c>
      <c r="L119" s="23"/>
      <c r="M119" s="21">
        <v>4264</v>
      </c>
      <c r="N119" s="12" t="s">
        <v>242</v>
      </c>
      <c r="O119" s="12">
        <v>1</v>
      </c>
      <c r="P119" s="12">
        <v>1</v>
      </c>
      <c r="Q119" s="12">
        <v>2</v>
      </c>
      <c r="R119" s="12" t="s">
        <v>214</v>
      </c>
      <c r="S119" s="12">
        <v>3</v>
      </c>
    </row>
    <row r="120" spans="1:19" x14ac:dyDescent="0.2">
      <c r="A120" s="18" t="s">
        <v>457</v>
      </c>
      <c r="B120" s="19">
        <v>181</v>
      </c>
      <c r="C120" s="6" t="s">
        <v>458</v>
      </c>
      <c r="D120" s="20">
        <v>1</v>
      </c>
      <c r="E120" s="12">
        <v>2</v>
      </c>
      <c r="F120" s="21">
        <v>178387</v>
      </c>
      <c r="G120" s="22">
        <v>429.11</v>
      </c>
      <c r="H120" s="23">
        <v>15</v>
      </c>
      <c r="I120" s="23">
        <v>1</v>
      </c>
      <c r="J120" s="23" t="e">
        <f>IF(G120&lt;(#REF!-#REF!)/3,1,IF(all!G120&gt;(#REF!-#REF!)*2/3,3,2))</f>
        <v>#REF!</v>
      </c>
      <c r="K120" s="23">
        <f t="shared" si="2"/>
        <v>1</v>
      </c>
      <c r="L120" s="23"/>
      <c r="M120" s="21">
        <v>352</v>
      </c>
      <c r="N120" s="12" t="s">
        <v>242</v>
      </c>
      <c r="O120" s="12">
        <v>1</v>
      </c>
      <c r="P120" s="12">
        <v>1</v>
      </c>
      <c r="Q120" s="12">
        <v>2</v>
      </c>
      <c r="R120" s="12" t="s">
        <v>227</v>
      </c>
      <c r="S120" s="12">
        <v>1</v>
      </c>
    </row>
    <row r="121" spans="1:19" x14ac:dyDescent="0.2">
      <c r="A121" s="18" t="s">
        <v>459</v>
      </c>
      <c r="B121" s="19">
        <v>182</v>
      </c>
      <c r="C121" s="6" t="s">
        <v>460</v>
      </c>
      <c r="D121" s="20">
        <v>1</v>
      </c>
      <c r="E121" s="12">
        <v>31</v>
      </c>
      <c r="F121" s="21">
        <v>443409</v>
      </c>
      <c r="G121" s="22">
        <v>18193882.879999999</v>
      </c>
      <c r="H121" s="23">
        <v>872</v>
      </c>
      <c r="I121" s="23">
        <v>2</v>
      </c>
      <c r="J121" s="23" t="e">
        <f>IF(G121&lt;(#REF!-#REF!)/3,1,IF(all!G121&gt;(#REF!-#REF!)*2/3,3,2))</f>
        <v>#REF!</v>
      </c>
      <c r="K121" s="23">
        <f t="shared" si="2"/>
        <v>3</v>
      </c>
      <c r="L121" s="23"/>
      <c r="M121" s="21">
        <v>3456</v>
      </c>
      <c r="N121" s="12" t="s">
        <v>237</v>
      </c>
      <c r="O121" s="12">
        <v>1</v>
      </c>
      <c r="P121" s="12">
        <v>1</v>
      </c>
      <c r="Q121" s="12">
        <v>1</v>
      </c>
      <c r="R121" s="12" t="s">
        <v>218</v>
      </c>
      <c r="S121" s="12">
        <v>3</v>
      </c>
    </row>
    <row r="122" spans="1:19" x14ac:dyDescent="0.2">
      <c r="A122" s="18" t="s">
        <v>461</v>
      </c>
      <c r="B122" s="19">
        <v>183</v>
      </c>
      <c r="C122" s="6" t="s">
        <v>462</v>
      </c>
      <c r="D122" s="20">
        <v>1</v>
      </c>
      <c r="E122" s="12">
        <v>20</v>
      </c>
      <c r="F122" s="21">
        <v>66255.5</v>
      </c>
      <c r="G122" s="22">
        <v>1421589.3899999997</v>
      </c>
      <c r="H122" s="23">
        <v>420</v>
      </c>
      <c r="I122" s="23">
        <v>2</v>
      </c>
      <c r="J122" s="23" t="e">
        <f>IF(G122&lt;(#REF!-#REF!)/3,1,IF(all!G122&gt;(#REF!-#REF!)*2/3,3,2))</f>
        <v>#REF!</v>
      </c>
      <c r="K122" s="23">
        <f t="shared" si="2"/>
        <v>2</v>
      </c>
      <c r="L122" s="23"/>
      <c r="M122" s="21">
        <v>2599</v>
      </c>
      <c r="N122" s="6" t="s">
        <v>463</v>
      </c>
      <c r="O122" s="6">
        <v>1</v>
      </c>
      <c r="P122" s="6">
        <v>2</v>
      </c>
      <c r="Q122" s="12" t="s">
        <v>404</v>
      </c>
      <c r="R122" s="12" t="s">
        <v>404</v>
      </c>
      <c r="S122" s="12">
        <v>2</v>
      </c>
    </row>
    <row r="123" spans="1:19" x14ac:dyDescent="0.2">
      <c r="A123" s="18" t="s">
        <v>464</v>
      </c>
      <c r="B123" s="19">
        <v>184</v>
      </c>
      <c r="C123" s="6" t="s">
        <v>465</v>
      </c>
      <c r="D123" s="20">
        <v>1</v>
      </c>
      <c r="E123" s="12">
        <v>43</v>
      </c>
      <c r="F123" s="21">
        <v>776059</v>
      </c>
      <c r="G123" s="22">
        <v>11610749.260000005</v>
      </c>
      <c r="H123" s="23">
        <v>754</v>
      </c>
      <c r="I123" s="23">
        <v>2</v>
      </c>
      <c r="J123" s="23" t="e">
        <f>IF(G123&lt;(#REF!-#REF!)/3,1,IF(all!G123&gt;(#REF!-#REF!)*2/3,3,2))</f>
        <v>#REF!</v>
      </c>
      <c r="K123" s="23">
        <f t="shared" si="2"/>
        <v>3</v>
      </c>
      <c r="L123" s="23"/>
      <c r="M123" s="21">
        <v>3698</v>
      </c>
      <c r="N123" s="6" t="s">
        <v>463</v>
      </c>
      <c r="O123" s="6">
        <v>2</v>
      </c>
      <c r="P123" s="6">
        <v>2</v>
      </c>
      <c r="Q123" s="12" t="s">
        <v>404</v>
      </c>
      <c r="R123" s="12" t="s">
        <v>404</v>
      </c>
      <c r="S123" s="12">
        <v>3</v>
      </c>
    </row>
    <row r="124" spans="1:19" x14ac:dyDescent="0.2">
      <c r="A124" s="18" t="s">
        <v>466</v>
      </c>
      <c r="B124" s="19">
        <v>185</v>
      </c>
      <c r="C124" s="6" t="s">
        <v>467</v>
      </c>
      <c r="D124" s="20"/>
      <c r="E124" s="12">
        <v>1</v>
      </c>
      <c r="F124" s="21">
        <v>163387</v>
      </c>
      <c r="G124" s="22">
        <v>1801.79</v>
      </c>
      <c r="H124" s="23">
        <v>3</v>
      </c>
      <c r="I124" s="23">
        <v>1</v>
      </c>
      <c r="J124" s="23" t="e">
        <f>IF(G124&lt;(#REF!-#REF!)/3,1,IF(all!G124&gt;(#REF!-#REF!)*2/3,3,2))</f>
        <v>#REF!</v>
      </c>
      <c r="K124" s="23">
        <f t="shared" si="2"/>
        <v>1</v>
      </c>
      <c r="L124" s="23"/>
      <c r="M124" s="21">
        <v>17</v>
      </c>
      <c r="N124" s="12" t="s">
        <v>278</v>
      </c>
      <c r="O124" s="12">
        <v>1</v>
      </c>
      <c r="P124" s="12">
        <v>1</v>
      </c>
      <c r="Q124" s="12">
        <v>2</v>
      </c>
      <c r="R124" s="12" t="s">
        <v>227</v>
      </c>
      <c r="S124" s="12">
        <v>2</v>
      </c>
    </row>
    <row r="125" spans="1:19" x14ac:dyDescent="0.2">
      <c r="A125" s="18" t="s">
        <v>468</v>
      </c>
      <c r="B125" s="19">
        <v>186</v>
      </c>
      <c r="C125" s="6" t="s">
        <v>469</v>
      </c>
      <c r="D125" s="20">
        <v>1</v>
      </c>
      <c r="E125" s="12">
        <v>3</v>
      </c>
      <c r="F125" s="21">
        <v>213387</v>
      </c>
      <c r="G125" s="22">
        <v>419.2</v>
      </c>
      <c r="H125" s="23">
        <v>0</v>
      </c>
      <c r="I125" s="23">
        <v>1</v>
      </c>
      <c r="J125" s="23" t="e">
        <f>IF(G125&lt;(#REF!-#REF!)/3,1,IF(all!G125&gt;(#REF!-#REF!)*2/3,3,2))</f>
        <v>#REF!</v>
      </c>
      <c r="K125" s="23">
        <f t="shared" si="2"/>
        <v>1</v>
      </c>
      <c r="L125" s="23"/>
      <c r="M125" s="21">
        <v>502</v>
      </c>
      <c r="N125" s="6" t="s">
        <v>463</v>
      </c>
      <c r="O125" s="6">
        <v>1</v>
      </c>
      <c r="P125" s="6">
        <v>2</v>
      </c>
      <c r="Q125" s="12" t="s">
        <v>404</v>
      </c>
      <c r="R125" s="12" t="s">
        <v>404</v>
      </c>
      <c r="S125" s="12">
        <v>1</v>
      </c>
    </row>
    <row r="126" spans="1:19" x14ac:dyDescent="0.2">
      <c r="A126" s="18" t="s">
        <v>470</v>
      </c>
      <c r="B126" s="19">
        <v>187</v>
      </c>
      <c r="C126" s="6" t="s">
        <v>471</v>
      </c>
      <c r="D126" s="20">
        <v>1</v>
      </c>
      <c r="E126" s="12">
        <v>34</v>
      </c>
      <c r="F126" s="21">
        <v>741176</v>
      </c>
      <c r="G126" s="22">
        <v>14791757.530000001</v>
      </c>
      <c r="H126" s="23">
        <v>2053</v>
      </c>
      <c r="I126" s="23">
        <v>3</v>
      </c>
      <c r="J126" s="23" t="e">
        <f>IF(G126&lt;(#REF!-#REF!)/3,1,IF(all!G126&gt;(#REF!-#REF!)*2/3,3,2))</f>
        <v>#REF!</v>
      </c>
      <c r="K126" s="23">
        <f t="shared" si="2"/>
        <v>3</v>
      </c>
      <c r="L126" s="23"/>
      <c r="M126" s="21">
        <v>2362</v>
      </c>
      <c r="N126" s="6" t="s">
        <v>472</v>
      </c>
      <c r="O126" s="6">
        <v>1</v>
      </c>
      <c r="P126" s="6">
        <v>2</v>
      </c>
      <c r="Q126" s="12" t="s">
        <v>404</v>
      </c>
      <c r="R126" s="12" t="s">
        <v>404</v>
      </c>
      <c r="S126" s="12" t="e">
        <v>#N/A</v>
      </c>
    </row>
    <row r="127" spans="1:19" x14ac:dyDescent="0.2">
      <c r="A127" s="18" t="s">
        <v>473</v>
      </c>
      <c r="B127" s="19">
        <v>188</v>
      </c>
      <c r="C127" s="6" t="s">
        <v>474</v>
      </c>
      <c r="D127" s="20">
        <v>1</v>
      </c>
      <c r="E127" s="12">
        <v>17</v>
      </c>
      <c r="F127" s="21">
        <v>66255.5</v>
      </c>
      <c r="G127" s="22">
        <v>1777604.8299999998</v>
      </c>
      <c r="H127" s="23">
        <v>386</v>
      </c>
      <c r="I127" s="23">
        <v>2</v>
      </c>
      <c r="J127" s="23" t="e">
        <f>IF(G127&lt;(#REF!-#REF!)/3,1,IF(all!G127&gt;(#REF!-#REF!)*2/3,3,2))</f>
        <v>#REF!</v>
      </c>
      <c r="K127" s="23">
        <f t="shared" si="2"/>
        <v>2</v>
      </c>
      <c r="L127" s="23"/>
      <c r="M127" s="21">
        <v>2018</v>
      </c>
      <c r="N127" s="6" t="s">
        <v>463</v>
      </c>
      <c r="O127" s="6">
        <v>1</v>
      </c>
      <c r="P127" s="6">
        <v>2</v>
      </c>
      <c r="Q127" s="12" t="s">
        <v>404</v>
      </c>
      <c r="R127" s="12" t="s">
        <v>404</v>
      </c>
      <c r="S127" s="12">
        <v>2</v>
      </c>
    </row>
    <row r="128" spans="1:19" x14ac:dyDescent="0.2">
      <c r="A128" s="18" t="s">
        <v>475</v>
      </c>
      <c r="B128" s="19">
        <v>189</v>
      </c>
      <c r="C128" s="6" t="s">
        <v>476</v>
      </c>
      <c r="D128" s="20">
        <v>1</v>
      </c>
      <c r="E128" s="12">
        <v>35</v>
      </c>
      <c r="F128" s="21">
        <v>770183</v>
      </c>
      <c r="G128" s="22">
        <v>7610866.7599999998</v>
      </c>
      <c r="H128" s="23">
        <v>882</v>
      </c>
      <c r="I128" s="23">
        <v>2</v>
      </c>
      <c r="J128" s="23" t="e">
        <f>IF(G128&lt;(#REF!-#REF!)/3,1,IF(all!G128&gt;(#REF!-#REF!)*2/3,3,2))</f>
        <v>#REF!</v>
      </c>
      <c r="K128" s="23">
        <f t="shared" si="2"/>
        <v>3</v>
      </c>
      <c r="L128" s="23"/>
      <c r="M128" s="21">
        <v>3413</v>
      </c>
      <c r="N128" s="6" t="s">
        <v>472</v>
      </c>
      <c r="O128" s="6">
        <v>1</v>
      </c>
      <c r="P128" s="6">
        <v>2</v>
      </c>
      <c r="Q128" s="12" t="s">
        <v>404</v>
      </c>
      <c r="R128" s="12" t="s">
        <v>404</v>
      </c>
      <c r="S128" s="12" t="e">
        <v>#N/A</v>
      </c>
    </row>
    <row r="129" spans="1:21" x14ac:dyDescent="0.2">
      <c r="A129" s="18" t="s">
        <v>477</v>
      </c>
      <c r="B129" s="19">
        <v>192</v>
      </c>
      <c r="C129" s="6" t="s">
        <v>478</v>
      </c>
      <c r="D129" s="20"/>
      <c r="E129" s="12"/>
      <c r="F129" s="21">
        <v>16342120</v>
      </c>
      <c r="G129" s="22">
        <v>289.19</v>
      </c>
      <c r="H129" s="23">
        <v>0</v>
      </c>
      <c r="I129" s="23">
        <v>1</v>
      </c>
      <c r="J129" s="23" t="e">
        <f>IF(G129&lt;(#REF!-#REF!)/3,1,IF(all!G129&gt;(#REF!-#REF!)*2/3,3,2))</f>
        <v>#REF!</v>
      </c>
      <c r="K129" s="23">
        <f t="shared" si="2"/>
        <v>1</v>
      </c>
      <c r="L129" s="23"/>
      <c r="M129" s="21">
        <v>1010</v>
      </c>
      <c r="N129" s="6" t="s">
        <v>472</v>
      </c>
      <c r="O129" s="6">
        <v>1</v>
      </c>
      <c r="P129" s="6">
        <v>2</v>
      </c>
      <c r="Q129" s="12" t="s">
        <v>404</v>
      </c>
      <c r="R129" s="12" t="s">
        <v>404</v>
      </c>
      <c r="S129" s="12" t="e">
        <v>#N/A</v>
      </c>
    </row>
    <row r="130" spans="1:21" x14ac:dyDescent="0.2">
      <c r="A130" s="18" t="s">
        <v>479</v>
      </c>
      <c r="B130" s="19">
        <v>201</v>
      </c>
      <c r="C130" s="6" t="s">
        <v>480</v>
      </c>
      <c r="D130" s="20">
        <v>1</v>
      </c>
      <c r="E130" s="12">
        <v>20</v>
      </c>
      <c r="F130" s="21">
        <v>235139</v>
      </c>
      <c r="G130" s="22">
        <v>4368888.22</v>
      </c>
      <c r="H130" s="23">
        <v>684</v>
      </c>
      <c r="I130" s="23">
        <v>2</v>
      </c>
      <c r="J130" s="23" t="e">
        <f>IF(G130&lt;(#REF!-#REF!)/3,1,IF(all!G130&gt;(#REF!-#REF!)*2/3,3,2))</f>
        <v>#REF!</v>
      </c>
      <c r="K130" s="23">
        <f t="shared" si="2"/>
        <v>2</v>
      </c>
      <c r="L130" s="23"/>
      <c r="M130" s="21">
        <v>1141</v>
      </c>
      <c r="N130" s="6" t="s">
        <v>181</v>
      </c>
      <c r="O130" s="6">
        <v>3</v>
      </c>
      <c r="P130" s="6">
        <v>3</v>
      </c>
      <c r="Q130" s="12" t="s">
        <v>404</v>
      </c>
      <c r="R130" s="12" t="s">
        <v>404</v>
      </c>
      <c r="S130" s="12" t="e">
        <v>#N/A</v>
      </c>
    </row>
    <row r="131" spans="1:21" x14ac:dyDescent="0.2">
      <c r="A131" s="18" t="s">
        <v>481</v>
      </c>
      <c r="B131" s="19">
        <v>202</v>
      </c>
      <c r="C131" s="6" t="s">
        <v>482</v>
      </c>
      <c r="D131" s="20"/>
      <c r="E131" s="12">
        <v>4</v>
      </c>
      <c r="F131" s="21">
        <v>193007.5</v>
      </c>
      <c r="G131" s="22">
        <v>892995.62999999977</v>
      </c>
      <c r="H131" s="23">
        <v>79</v>
      </c>
      <c r="I131" s="23">
        <v>1</v>
      </c>
      <c r="J131" s="23" t="e">
        <f>IF(G131&lt;(#REF!-#REF!)/3,1,IF(all!G131&gt;(#REF!-#REF!)*2/3,3,2))</f>
        <v>#REF!</v>
      </c>
      <c r="K131" s="23">
        <f t="shared" si="2"/>
        <v>1</v>
      </c>
      <c r="L131" s="23"/>
      <c r="M131" s="21">
        <v>486</v>
      </c>
      <c r="N131" s="12" t="s">
        <v>326</v>
      </c>
      <c r="O131" s="12">
        <v>2</v>
      </c>
      <c r="P131" s="12">
        <v>1</v>
      </c>
      <c r="Q131" s="12">
        <v>3</v>
      </c>
      <c r="R131" s="12" t="s">
        <v>227</v>
      </c>
      <c r="S131" s="12">
        <v>0.5</v>
      </c>
      <c r="U131" s="6" t="s">
        <v>483</v>
      </c>
    </row>
    <row r="132" spans="1:21" x14ac:dyDescent="0.2">
      <c r="A132" s="18" t="s">
        <v>484</v>
      </c>
      <c r="B132" s="19">
        <v>206</v>
      </c>
      <c r="C132" s="6" t="s">
        <v>485</v>
      </c>
      <c r="D132" s="20"/>
      <c r="E132" s="12">
        <v>24</v>
      </c>
      <c r="F132" s="21">
        <v>280518.5</v>
      </c>
      <c r="G132" s="22">
        <v>6417161.1000000006</v>
      </c>
      <c r="H132" s="23">
        <v>541</v>
      </c>
      <c r="I132" s="23">
        <v>2</v>
      </c>
      <c r="J132" s="23" t="e">
        <f>IF(G132&lt;(#REF!-#REF!)/3,1,IF(all!G132&gt;(#REF!-#REF!)*2/3,3,2))</f>
        <v>#REF!</v>
      </c>
      <c r="K132" s="23">
        <f t="shared" si="2"/>
        <v>2</v>
      </c>
      <c r="L132" s="23"/>
      <c r="M132" s="21">
        <v>2902</v>
      </c>
      <c r="N132" s="6" t="s">
        <v>181</v>
      </c>
      <c r="O132" s="6">
        <v>3</v>
      </c>
      <c r="P132" s="6">
        <v>3</v>
      </c>
      <c r="Q132" s="12" t="s">
        <v>404</v>
      </c>
      <c r="R132" s="12" t="s">
        <v>404</v>
      </c>
      <c r="S132" s="12" t="e">
        <v>#N/A</v>
      </c>
    </row>
    <row r="133" spans="1:21" x14ac:dyDescent="0.2">
      <c r="A133" s="18" t="s">
        <v>486</v>
      </c>
      <c r="B133" s="19">
        <v>207</v>
      </c>
      <c r="C133" s="6" t="s">
        <v>487</v>
      </c>
      <c r="D133" s="20"/>
      <c r="E133" s="12">
        <v>23</v>
      </c>
      <c r="F133" s="21">
        <v>941176</v>
      </c>
      <c r="G133" s="22">
        <v>13071644.110000005</v>
      </c>
      <c r="H133" s="23">
        <v>598</v>
      </c>
      <c r="I133" s="23">
        <v>2</v>
      </c>
      <c r="J133" s="23" t="e">
        <f>IF(G133&lt;(#REF!-#REF!)/3,1,IF(all!G133&gt;(#REF!-#REF!)*2/3,3,2))</f>
        <v>#REF!</v>
      </c>
      <c r="K133" s="23">
        <f t="shared" si="2"/>
        <v>2</v>
      </c>
      <c r="L133" s="23"/>
      <c r="M133" s="21">
        <v>1359</v>
      </c>
      <c r="N133" s="6" t="s">
        <v>181</v>
      </c>
      <c r="O133" s="6">
        <v>3</v>
      </c>
      <c r="P133" s="6">
        <v>3</v>
      </c>
      <c r="Q133" s="12" t="s">
        <v>404</v>
      </c>
      <c r="R133" s="12" t="s">
        <v>404</v>
      </c>
      <c r="S133" s="12" t="e">
        <v>#N/A</v>
      </c>
    </row>
    <row r="134" spans="1:21" x14ac:dyDescent="0.2">
      <c r="A134" s="18" t="s">
        <v>488</v>
      </c>
      <c r="B134" s="19">
        <v>208</v>
      </c>
      <c r="C134" s="6" t="s">
        <v>489</v>
      </c>
      <c r="D134" s="20">
        <v>1</v>
      </c>
      <c r="E134" s="12">
        <v>77</v>
      </c>
      <c r="F134" s="21">
        <v>2192630</v>
      </c>
      <c r="G134" s="22">
        <v>247075548.29999998</v>
      </c>
      <c r="H134" s="23">
        <v>2769</v>
      </c>
      <c r="I134" s="23">
        <v>3</v>
      </c>
      <c r="J134" s="23" t="e">
        <f>IF(G134&lt;(#REF!-#REF!)/3,1,IF(all!G134&gt;(#REF!-#REF!)*2/3,3,2))</f>
        <v>#REF!</v>
      </c>
      <c r="K134" s="23">
        <f t="shared" si="2"/>
        <v>3</v>
      </c>
      <c r="L134" s="23"/>
      <c r="M134" s="21">
        <v>545</v>
      </c>
      <c r="N134" s="6" t="s">
        <v>181</v>
      </c>
      <c r="O134" s="6">
        <v>3</v>
      </c>
      <c r="P134" s="6">
        <v>3</v>
      </c>
      <c r="Q134" s="12" t="s">
        <v>404</v>
      </c>
      <c r="R134" s="12" t="s">
        <v>404</v>
      </c>
      <c r="S134" s="12" t="e">
        <v>#N/A</v>
      </c>
    </row>
    <row r="135" spans="1:21" x14ac:dyDescent="0.2">
      <c r="A135" s="18" t="s">
        <v>490</v>
      </c>
      <c r="B135" s="19">
        <v>209</v>
      </c>
      <c r="C135" s="6" t="s">
        <v>491</v>
      </c>
      <c r="D135" s="20">
        <v>1</v>
      </c>
      <c r="E135" s="12">
        <v>16</v>
      </c>
      <c r="F135" s="21">
        <v>671176</v>
      </c>
      <c r="G135" s="22">
        <v>16454.86</v>
      </c>
      <c r="H135" s="23">
        <v>4</v>
      </c>
      <c r="I135" s="23">
        <v>1</v>
      </c>
      <c r="J135" s="23" t="e">
        <f>IF(G135&lt;(#REF!-#REF!)/3,1,IF(all!G135&gt;(#REF!-#REF!)*2/3,3,2))</f>
        <v>#REF!</v>
      </c>
      <c r="K135" s="23">
        <f t="shared" si="2"/>
        <v>2</v>
      </c>
      <c r="L135" s="23"/>
      <c r="M135" s="21">
        <v>3240</v>
      </c>
      <c r="N135" s="6" t="s">
        <v>181</v>
      </c>
      <c r="O135" s="6">
        <v>3</v>
      </c>
      <c r="P135" s="6">
        <v>3</v>
      </c>
      <c r="Q135" s="12" t="s">
        <v>404</v>
      </c>
      <c r="R135" s="12" t="s">
        <v>404</v>
      </c>
      <c r="S135" s="12" t="e">
        <v>#N/A</v>
      </c>
    </row>
    <row r="136" spans="1:21" x14ac:dyDescent="0.2">
      <c r="A136" s="18" t="s">
        <v>492</v>
      </c>
      <c r="B136" s="19">
        <v>211</v>
      </c>
      <c r="C136" s="6" t="s">
        <v>493</v>
      </c>
      <c r="D136" s="20">
        <v>1</v>
      </c>
      <c r="E136" s="12">
        <v>2</v>
      </c>
      <c r="F136" s="21">
        <v>43317.5</v>
      </c>
      <c r="G136" s="22">
        <v>164.66</v>
      </c>
      <c r="H136" s="23">
        <v>0</v>
      </c>
      <c r="I136" s="23">
        <v>1</v>
      </c>
      <c r="J136" s="23" t="e">
        <f>IF(G136&lt;(#REF!-#REF!)/3,1,IF(all!G136&gt;(#REF!-#REF!)*2/3,3,2))</f>
        <v>#REF!</v>
      </c>
      <c r="K136" s="23">
        <f t="shared" si="2"/>
        <v>1</v>
      </c>
      <c r="L136" s="23"/>
      <c r="M136" s="21">
        <v>418</v>
      </c>
      <c r="N136" s="6" t="s">
        <v>181</v>
      </c>
      <c r="O136" s="6">
        <v>3</v>
      </c>
      <c r="P136" s="6">
        <v>3</v>
      </c>
      <c r="Q136" s="12" t="s">
        <v>404</v>
      </c>
      <c r="R136" s="12" t="s">
        <v>404</v>
      </c>
      <c r="S136" s="12" t="e">
        <v>#N/A</v>
      </c>
    </row>
    <row r="137" spans="1:21" x14ac:dyDescent="0.2">
      <c r="A137" s="18" t="s">
        <v>494</v>
      </c>
      <c r="B137" s="19">
        <v>213</v>
      </c>
      <c r="C137" s="6" t="s">
        <v>495</v>
      </c>
      <c r="D137" s="20">
        <v>1</v>
      </c>
      <c r="E137" s="12">
        <v>2</v>
      </c>
      <c r="F137" s="21">
        <v>57027.8</v>
      </c>
      <c r="G137" s="22">
        <v>36.74</v>
      </c>
      <c r="H137" s="23">
        <v>0</v>
      </c>
      <c r="I137" s="23">
        <v>1</v>
      </c>
      <c r="J137" s="23" t="e">
        <f>IF(G137&lt;(#REF!-#REF!)/3,1,IF(all!G137&gt;(#REF!-#REF!)*2/3,3,2))</f>
        <v>#REF!</v>
      </c>
      <c r="K137" s="23">
        <f t="shared" si="2"/>
        <v>1</v>
      </c>
      <c r="L137" s="23"/>
      <c r="M137" s="21">
        <v>324</v>
      </c>
      <c r="N137" s="6" t="s">
        <v>181</v>
      </c>
      <c r="O137" s="6">
        <v>3</v>
      </c>
      <c r="P137" s="6">
        <v>3</v>
      </c>
      <c r="Q137" s="12" t="s">
        <v>404</v>
      </c>
      <c r="R137" s="12" t="s">
        <v>404</v>
      </c>
      <c r="S137" s="12" t="e">
        <v>#N/A</v>
      </c>
    </row>
    <row r="138" spans="1:21" x14ac:dyDescent="0.2">
      <c r="A138" s="18" t="s">
        <v>496</v>
      </c>
      <c r="B138" s="19">
        <v>215</v>
      </c>
      <c r="C138" s="6" t="s">
        <v>497</v>
      </c>
      <c r="D138" s="20">
        <v>1</v>
      </c>
      <c r="E138" s="12">
        <v>15</v>
      </c>
      <c r="F138" s="21">
        <v>189263</v>
      </c>
      <c r="G138" s="22">
        <v>4279692.1600000011</v>
      </c>
      <c r="H138" s="23">
        <v>364</v>
      </c>
      <c r="I138" s="23">
        <v>2</v>
      </c>
      <c r="J138" s="23" t="e">
        <f>IF(G138&lt;(#REF!-#REF!)/3,1,IF(all!G138&gt;(#REF!-#REF!)*2/3,3,2))</f>
        <v>#REF!</v>
      </c>
      <c r="K138" s="23">
        <f t="shared" ref="K138:K162" si="3">IF(E138&lt;13.7,1,IF(E138&gt;27.4,3,2))</f>
        <v>2</v>
      </c>
      <c r="L138" s="23"/>
      <c r="M138" s="21">
        <v>893</v>
      </c>
      <c r="N138" s="6" t="s">
        <v>181</v>
      </c>
      <c r="O138" s="6">
        <v>3</v>
      </c>
      <c r="P138" s="6">
        <v>3</v>
      </c>
      <c r="Q138" s="12" t="s">
        <v>404</v>
      </c>
      <c r="R138" s="12" t="s">
        <v>404</v>
      </c>
      <c r="S138" s="12" t="e">
        <v>#N/A</v>
      </c>
    </row>
    <row r="139" spans="1:21" x14ac:dyDescent="0.2">
      <c r="A139" s="18" t="s">
        <v>498</v>
      </c>
      <c r="B139" s="19">
        <v>217</v>
      </c>
      <c r="C139" s="6" t="s">
        <v>499</v>
      </c>
      <c r="D139" s="20">
        <v>1</v>
      </c>
      <c r="E139" s="12">
        <v>32</v>
      </c>
      <c r="F139" s="21">
        <v>458905.5</v>
      </c>
      <c r="G139" s="22">
        <v>24336456.500000011</v>
      </c>
      <c r="H139" s="23">
        <v>677</v>
      </c>
      <c r="I139" s="23">
        <v>2</v>
      </c>
      <c r="J139" s="23" t="e">
        <f>IF(G139&lt;(#REF!-#REF!)/3,1,IF(all!G139&gt;(#REF!-#REF!)*2/3,3,2))</f>
        <v>#REF!</v>
      </c>
      <c r="K139" s="23">
        <f t="shared" si="3"/>
        <v>3</v>
      </c>
      <c r="L139" s="23"/>
      <c r="M139" s="21">
        <v>2395</v>
      </c>
      <c r="N139" s="6" t="s">
        <v>181</v>
      </c>
      <c r="O139" s="6">
        <v>3</v>
      </c>
      <c r="P139" s="6">
        <v>3</v>
      </c>
      <c r="Q139" s="12" t="s">
        <v>404</v>
      </c>
      <c r="R139" s="12" t="s">
        <v>404</v>
      </c>
      <c r="S139" s="12" t="e">
        <v>#N/A</v>
      </c>
    </row>
    <row r="140" spans="1:21" x14ac:dyDescent="0.2">
      <c r="A140" s="18" t="s">
        <v>500</v>
      </c>
      <c r="B140" s="19">
        <v>219</v>
      </c>
      <c r="C140" s="6" t="s">
        <v>501</v>
      </c>
      <c r="D140" s="20">
        <v>1</v>
      </c>
      <c r="E140" s="12">
        <v>37</v>
      </c>
      <c r="F140" s="21">
        <v>373526</v>
      </c>
      <c r="G140" s="22">
        <v>24880584.779999997</v>
      </c>
      <c r="H140" s="23">
        <v>2055</v>
      </c>
      <c r="I140" s="23">
        <v>3</v>
      </c>
      <c r="J140" s="23" t="e">
        <f>IF(G140&lt;(#REF!-#REF!)/3,1,IF(all!G140&gt;(#REF!-#REF!)*2/3,3,2))</f>
        <v>#REF!</v>
      </c>
      <c r="K140" s="23">
        <f t="shared" si="3"/>
        <v>3</v>
      </c>
      <c r="L140" s="23"/>
      <c r="M140" s="21">
        <v>2061</v>
      </c>
      <c r="N140" s="6" t="s">
        <v>181</v>
      </c>
      <c r="O140" s="6">
        <v>3</v>
      </c>
      <c r="P140" s="6">
        <v>3</v>
      </c>
      <c r="Q140" s="12" t="s">
        <v>404</v>
      </c>
      <c r="R140" s="12" t="s">
        <v>404</v>
      </c>
      <c r="S140" s="12" t="e">
        <v>#N/A</v>
      </c>
    </row>
    <row r="141" spans="1:21" x14ac:dyDescent="0.2">
      <c r="A141" s="18" t="s">
        <v>502</v>
      </c>
      <c r="B141" s="19">
        <v>222</v>
      </c>
      <c r="C141" s="6" t="s">
        <v>503</v>
      </c>
      <c r="D141" s="20">
        <v>1</v>
      </c>
      <c r="E141" s="12">
        <v>6</v>
      </c>
      <c r="F141" s="21">
        <v>225139</v>
      </c>
      <c r="G141" s="22">
        <v>1440932.79</v>
      </c>
      <c r="H141" s="23">
        <v>217</v>
      </c>
      <c r="I141" s="23">
        <v>2</v>
      </c>
      <c r="J141" s="23" t="e">
        <f>IF(G141&lt;(#REF!-#REF!)/3,1,IF(all!G141&gt;(#REF!-#REF!)*2/3,3,2))</f>
        <v>#REF!</v>
      </c>
      <c r="K141" s="23">
        <f t="shared" si="3"/>
        <v>1</v>
      </c>
      <c r="L141" s="23"/>
      <c r="M141" s="21">
        <v>1211</v>
      </c>
      <c r="N141" s="12" t="s">
        <v>326</v>
      </c>
      <c r="O141" s="12">
        <v>3</v>
      </c>
      <c r="P141" s="12">
        <v>1</v>
      </c>
      <c r="Q141" s="12">
        <v>4</v>
      </c>
      <c r="R141" s="12" t="s">
        <v>214</v>
      </c>
      <c r="S141" s="12">
        <v>0.5</v>
      </c>
      <c r="U141" s="6" t="s">
        <v>483</v>
      </c>
    </row>
    <row r="142" spans="1:21" x14ac:dyDescent="0.2">
      <c r="A142" s="18" t="s">
        <v>504</v>
      </c>
      <c r="B142" s="19">
        <v>234</v>
      </c>
      <c r="C142" s="6" t="s">
        <v>505</v>
      </c>
      <c r="D142" s="20">
        <v>1</v>
      </c>
      <c r="E142" s="12">
        <v>2</v>
      </c>
      <c r="F142" s="24" t="s">
        <v>506</v>
      </c>
      <c r="G142" s="22">
        <v>9</v>
      </c>
      <c r="H142" s="23">
        <v>0</v>
      </c>
      <c r="I142" s="23">
        <v>1</v>
      </c>
      <c r="J142" s="23" t="e">
        <f>IF(G142&lt;(#REF!-#REF!)/3,1,IF(all!G142&gt;(#REF!-#REF!)*2/3,3,2))</f>
        <v>#REF!</v>
      </c>
      <c r="K142" s="23">
        <f t="shared" si="3"/>
        <v>1</v>
      </c>
      <c r="L142" s="23"/>
      <c r="M142" s="21">
        <v>214</v>
      </c>
      <c r="N142" s="6" t="s">
        <v>181</v>
      </c>
      <c r="O142" s="6">
        <v>3</v>
      </c>
      <c r="P142" s="6">
        <v>3</v>
      </c>
      <c r="Q142" s="12" t="s">
        <v>404</v>
      </c>
      <c r="R142" s="12" t="s">
        <v>404</v>
      </c>
      <c r="S142" s="12" t="e">
        <v>#N/A</v>
      </c>
    </row>
    <row r="143" spans="1:21" x14ac:dyDescent="0.2">
      <c r="A143" s="18" t="s">
        <v>507</v>
      </c>
      <c r="B143" s="19">
        <v>235</v>
      </c>
      <c r="C143" s="6" t="s">
        <v>508</v>
      </c>
      <c r="D143" s="20">
        <v>1</v>
      </c>
      <c r="E143" s="12">
        <v>31</v>
      </c>
      <c r="F143" s="21">
        <v>449402</v>
      </c>
      <c r="G143" s="22">
        <v>9848865.4800000023</v>
      </c>
      <c r="H143" s="23">
        <v>749</v>
      </c>
      <c r="I143" s="23">
        <v>2</v>
      </c>
      <c r="J143" s="23" t="e">
        <f>IF(G143&lt;(#REF!-#REF!)/3,1,IF(all!G143&gt;(#REF!-#REF!)*2/3,3,2))</f>
        <v>#REF!</v>
      </c>
      <c r="K143" s="23">
        <f t="shared" si="3"/>
        <v>3</v>
      </c>
      <c r="L143" s="23"/>
      <c r="M143" s="21">
        <v>1844</v>
      </c>
      <c r="N143" s="6" t="s">
        <v>181</v>
      </c>
      <c r="O143" s="6">
        <v>3</v>
      </c>
      <c r="P143" s="6">
        <v>3</v>
      </c>
      <c r="Q143" s="12" t="s">
        <v>404</v>
      </c>
      <c r="R143" s="12" t="s">
        <v>404</v>
      </c>
      <c r="S143" s="12" t="e">
        <v>#N/A</v>
      </c>
    </row>
    <row r="144" spans="1:21" x14ac:dyDescent="0.2">
      <c r="A144" s="18" t="s">
        <v>509</v>
      </c>
      <c r="B144" s="19">
        <v>236</v>
      </c>
      <c r="C144" s="6" t="s">
        <v>510</v>
      </c>
      <c r="D144" s="20"/>
      <c r="E144" s="12">
        <v>19</v>
      </c>
      <c r="F144" s="21">
        <v>473526</v>
      </c>
      <c r="G144" s="22">
        <v>3407143.59</v>
      </c>
      <c r="H144" s="23">
        <v>502</v>
      </c>
      <c r="I144" s="23">
        <v>2</v>
      </c>
      <c r="J144" s="23" t="e">
        <f>IF(G144&lt;(#REF!-#REF!)/3,1,IF(all!G144&gt;(#REF!-#REF!)*2/3,3,2))</f>
        <v>#REF!</v>
      </c>
      <c r="K144" s="23">
        <f t="shared" si="3"/>
        <v>2</v>
      </c>
      <c r="L144" s="23"/>
      <c r="M144" s="21">
        <v>1686</v>
      </c>
      <c r="N144" s="6" t="s">
        <v>181</v>
      </c>
      <c r="O144" s="6">
        <v>3</v>
      </c>
      <c r="P144" s="6">
        <v>3</v>
      </c>
      <c r="Q144" s="12" t="s">
        <v>404</v>
      </c>
      <c r="R144" s="12" t="s">
        <v>404</v>
      </c>
      <c r="S144" s="12" t="e">
        <v>#N/A</v>
      </c>
    </row>
    <row r="145" spans="1:19" x14ac:dyDescent="0.2">
      <c r="A145" s="18" t="s">
        <v>511</v>
      </c>
      <c r="B145" s="19">
        <v>239</v>
      </c>
      <c r="C145" s="6" t="s">
        <v>512</v>
      </c>
      <c r="D145" s="20">
        <v>1</v>
      </c>
      <c r="E145" s="12">
        <v>22</v>
      </c>
      <c r="F145" s="21">
        <v>336891</v>
      </c>
      <c r="G145" s="22">
        <v>6816543.2399999993</v>
      </c>
      <c r="H145" s="23">
        <v>1169</v>
      </c>
      <c r="I145" s="23">
        <v>3</v>
      </c>
      <c r="J145" s="23" t="e">
        <f>IF(G145&lt;(#REF!-#REF!)/3,1,IF(all!G145&gt;(#REF!-#REF!)*2/3,3,2))</f>
        <v>#REF!</v>
      </c>
      <c r="K145" s="23">
        <f t="shared" si="3"/>
        <v>2</v>
      </c>
      <c r="L145" s="23"/>
      <c r="M145" s="21">
        <v>1657</v>
      </c>
      <c r="N145" s="6" t="s">
        <v>181</v>
      </c>
      <c r="O145" s="6">
        <v>3</v>
      </c>
      <c r="P145" s="6">
        <v>3</v>
      </c>
      <c r="Q145" s="12" t="s">
        <v>404</v>
      </c>
      <c r="R145" s="12" t="s">
        <v>404</v>
      </c>
      <c r="S145" s="12" t="e">
        <v>#N/A</v>
      </c>
    </row>
    <row r="146" spans="1:19" x14ac:dyDescent="0.2">
      <c r="A146" s="18" t="s">
        <v>513</v>
      </c>
      <c r="B146" s="19">
        <v>241</v>
      </c>
      <c r="C146" s="6" t="s">
        <v>514</v>
      </c>
      <c r="D146" s="20">
        <v>1</v>
      </c>
      <c r="E146" s="12">
        <v>15</v>
      </c>
      <c r="F146" s="21">
        <v>209263</v>
      </c>
      <c r="G146" s="22">
        <v>2137571.5499999998</v>
      </c>
      <c r="H146" s="23">
        <v>6</v>
      </c>
      <c r="I146" s="23">
        <v>1</v>
      </c>
      <c r="J146" s="23" t="e">
        <f>IF(G146&lt;(#REF!-#REF!)/3,1,IF(all!G146&gt;(#REF!-#REF!)*2/3,3,2))</f>
        <v>#REF!</v>
      </c>
      <c r="K146" s="23">
        <f t="shared" si="3"/>
        <v>2</v>
      </c>
      <c r="L146" s="23"/>
      <c r="M146" s="21">
        <v>2623</v>
      </c>
      <c r="N146" s="6" t="s">
        <v>181</v>
      </c>
      <c r="O146" s="6">
        <v>3</v>
      </c>
      <c r="P146" s="6">
        <v>3</v>
      </c>
      <c r="Q146" s="12" t="s">
        <v>404</v>
      </c>
      <c r="R146" s="12" t="s">
        <v>404</v>
      </c>
      <c r="S146" s="12" t="e">
        <v>#N/A</v>
      </c>
    </row>
    <row r="147" spans="1:19" x14ac:dyDescent="0.2">
      <c r="A147" s="18" t="s">
        <v>515</v>
      </c>
      <c r="B147" s="19">
        <v>244</v>
      </c>
      <c r="C147" s="6" t="s">
        <v>516</v>
      </c>
      <c r="D147" s="20"/>
      <c r="E147" s="12">
        <v>20</v>
      </c>
      <c r="F147" s="21">
        <v>1638548</v>
      </c>
      <c r="G147" s="22">
        <v>5471029.0199999996</v>
      </c>
      <c r="H147" s="23">
        <v>210</v>
      </c>
      <c r="I147" s="23">
        <v>2</v>
      </c>
      <c r="J147" s="23" t="e">
        <f>IF(G147&lt;(#REF!-#REF!)/3,1,IF(all!G147&gt;(#REF!-#REF!)*2/3,3,2))</f>
        <v>#REF!</v>
      </c>
      <c r="K147" s="23">
        <f t="shared" si="3"/>
        <v>2</v>
      </c>
      <c r="L147" s="23"/>
      <c r="M147" s="21">
        <v>1175</v>
      </c>
      <c r="N147" s="6" t="s">
        <v>181</v>
      </c>
      <c r="O147" s="6">
        <v>3</v>
      </c>
      <c r="P147" s="6">
        <v>3</v>
      </c>
      <c r="Q147" s="12" t="s">
        <v>404</v>
      </c>
      <c r="R147" s="12" t="s">
        <v>404</v>
      </c>
      <c r="S147" s="12" t="e">
        <v>#N/A</v>
      </c>
    </row>
    <row r="148" spans="1:19" x14ac:dyDescent="0.2">
      <c r="A148" s="18" t="s">
        <v>517</v>
      </c>
      <c r="B148" s="19">
        <v>248</v>
      </c>
      <c r="C148" s="6" t="s">
        <v>518</v>
      </c>
      <c r="D148" s="20">
        <v>1</v>
      </c>
      <c r="E148" s="12">
        <v>22</v>
      </c>
      <c r="F148" s="21">
        <v>380139</v>
      </c>
      <c r="G148" s="22">
        <v>5662045.7599999998</v>
      </c>
      <c r="H148" s="23">
        <v>625</v>
      </c>
      <c r="I148" s="23">
        <v>2</v>
      </c>
      <c r="J148" s="23" t="e">
        <f>IF(G148&lt;(#REF!-#REF!)/3,1,IF(all!G148&gt;(#REF!-#REF!)*2/3,3,2))</f>
        <v>#REF!</v>
      </c>
      <c r="K148" s="23">
        <f t="shared" si="3"/>
        <v>2</v>
      </c>
      <c r="L148" s="23"/>
      <c r="M148" s="21">
        <v>1759</v>
      </c>
      <c r="N148" s="6" t="s">
        <v>181</v>
      </c>
      <c r="O148" s="6">
        <v>3</v>
      </c>
      <c r="P148" s="6">
        <v>3</v>
      </c>
      <c r="Q148" s="12" t="s">
        <v>404</v>
      </c>
      <c r="R148" s="12" t="s">
        <v>404</v>
      </c>
      <c r="S148" s="12" t="e">
        <v>#N/A</v>
      </c>
    </row>
    <row r="149" spans="1:19" x14ac:dyDescent="0.2">
      <c r="A149" s="18" t="s">
        <v>519</v>
      </c>
      <c r="B149" s="19">
        <v>249</v>
      </c>
      <c r="C149" s="6" t="s">
        <v>520</v>
      </c>
      <c r="D149" s="20">
        <v>1</v>
      </c>
      <c r="E149" s="12">
        <v>24</v>
      </c>
      <c r="F149" s="21">
        <v>801935</v>
      </c>
      <c r="G149" s="22">
        <v>13135133.24</v>
      </c>
      <c r="H149" s="23">
        <v>484</v>
      </c>
      <c r="I149" s="23">
        <v>2</v>
      </c>
      <c r="J149" s="23" t="e">
        <f>IF(G149&lt;(#REF!-#REF!)/3,1,IF(all!G149&gt;(#REF!-#REF!)*2/3,3,2))</f>
        <v>#REF!</v>
      </c>
      <c r="K149" s="23">
        <f t="shared" si="3"/>
        <v>2</v>
      </c>
      <c r="L149" s="23"/>
      <c r="M149" s="21">
        <v>654</v>
      </c>
      <c r="N149" s="6" t="s">
        <v>181</v>
      </c>
      <c r="O149" s="6">
        <v>3</v>
      </c>
      <c r="P149" s="6">
        <v>3</v>
      </c>
      <c r="Q149" s="12" t="s">
        <v>404</v>
      </c>
      <c r="R149" s="12" t="s">
        <v>404</v>
      </c>
      <c r="S149" s="12" t="e">
        <v>#N/A</v>
      </c>
    </row>
    <row r="150" spans="1:19" x14ac:dyDescent="0.2">
      <c r="A150" s="18" t="s">
        <v>521</v>
      </c>
      <c r="B150" s="19">
        <v>252</v>
      </c>
      <c r="C150" s="6" t="s">
        <v>522</v>
      </c>
      <c r="D150" s="20"/>
      <c r="E150" s="12">
        <v>27</v>
      </c>
      <c r="F150" s="21">
        <v>407767</v>
      </c>
      <c r="G150" s="22">
        <v>5449259.3199999984</v>
      </c>
      <c r="H150" s="23">
        <v>560</v>
      </c>
      <c r="I150" s="23">
        <v>2</v>
      </c>
      <c r="J150" s="23" t="e">
        <f>IF(G150&lt;(#REF!-#REF!)/3,1,IF(all!G150&gt;(#REF!-#REF!)*2/3,3,2))</f>
        <v>#REF!</v>
      </c>
      <c r="K150" s="23">
        <f t="shared" si="3"/>
        <v>2</v>
      </c>
      <c r="L150" s="23"/>
      <c r="M150" s="21">
        <v>1946</v>
      </c>
      <c r="N150" s="6" t="s">
        <v>181</v>
      </c>
      <c r="O150" s="6">
        <v>3</v>
      </c>
      <c r="P150" s="6">
        <v>3</v>
      </c>
      <c r="Q150" s="12" t="s">
        <v>404</v>
      </c>
      <c r="R150" s="12" t="s">
        <v>404</v>
      </c>
      <c r="S150" s="12" t="e">
        <v>#N/A</v>
      </c>
    </row>
    <row r="151" spans="1:19" x14ac:dyDescent="0.2">
      <c r="A151" s="18" t="s">
        <v>523</v>
      </c>
      <c r="B151" s="19">
        <v>253</v>
      </c>
      <c r="C151" s="6" t="s">
        <v>524</v>
      </c>
      <c r="D151" s="20">
        <v>1</v>
      </c>
      <c r="E151" s="12">
        <v>26</v>
      </c>
      <c r="F151" s="21">
        <v>358146.5</v>
      </c>
      <c r="G151" s="22">
        <v>11174106.59</v>
      </c>
      <c r="H151" s="23">
        <v>596</v>
      </c>
      <c r="I151" s="23">
        <v>2</v>
      </c>
      <c r="J151" s="23" t="e">
        <f>IF(G151&lt;(#REF!-#REF!)/3,1,IF(all!G151&gt;(#REF!-#REF!)*2/3,3,2))</f>
        <v>#REF!</v>
      </c>
      <c r="K151" s="23">
        <f t="shared" si="3"/>
        <v>2</v>
      </c>
      <c r="L151" s="23"/>
      <c r="M151" s="21">
        <v>1228</v>
      </c>
      <c r="N151" s="6" t="s">
        <v>181</v>
      </c>
      <c r="O151" s="6">
        <v>3</v>
      </c>
      <c r="P151" s="6">
        <v>3</v>
      </c>
      <c r="Q151" s="12" t="s">
        <v>404</v>
      </c>
      <c r="R151" s="12" t="s">
        <v>404</v>
      </c>
      <c r="S151" s="12" t="e">
        <v>#N/A</v>
      </c>
    </row>
    <row r="152" spans="1:19" x14ac:dyDescent="0.2">
      <c r="A152" s="18" t="s">
        <v>525</v>
      </c>
      <c r="B152" s="19">
        <v>254</v>
      </c>
      <c r="C152" s="6" t="s">
        <v>526</v>
      </c>
      <c r="D152" s="20">
        <v>1</v>
      </c>
      <c r="E152" s="12">
        <v>23</v>
      </c>
      <c r="F152" s="21">
        <v>189263</v>
      </c>
      <c r="G152" s="22">
        <v>1887963.3800000004</v>
      </c>
      <c r="H152" s="23">
        <v>540</v>
      </c>
      <c r="I152" s="23">
        <v>2</v>
      </c>
      <c r="J152" s="23" t="e">
        <f>IF(G152&lt;(#REF!-#REF!)/3,1,IF(all!G152&gt;(#REF!-#REF!)*2/3,3,2))</f>
        <v>#REF!</v>
      </c>
      <c r="K152" s="23">
        <f t="shared" si="3"/>
        <v>2</v>
      </c>
      <c r="L152" s="23"/>
      <c r="M152" s="21">
        <v>1384</v>
      </c>
      <c r="N152" s="6" t="s">
        <v>181</v>
      </c>
      <c r="O152" s="6">
        <v>3</v>
      </c>
      <c r="P152" s="6">
        <v>3</v>
      </c>
      <c r="Q152" s="12" t="s">
        <v>404</v>
      </c>
      <c r="R152" s="12" t="s">
        <v>404</v>
      </c>
      <c r="S152" s="12" t="e">
        <v>#N/A</v>
      </c>
    </row>
    <row r="153" spans="1:19" x14ac:dyDescent="0.2">
      <c r="A153" s="18" t="s">
        <v>527</v>
      </c>
      <c r="B153" s="19">
        <v>256</v>
      </c>
      <c r="C153" s="6" t="s">
        <v>528</v>
      </c>
      <c r="D153" s="20">
        <v>1</v>
      </c>
      <c r="E153" s="12">
        <v>15</v>
      </c>
      <c r="F153" s="21">
        <v>209263</v>
      </c>
      <c r="G153" s="22">
        <v>3525081.6</v>
      </c>
      <c r="H153" s="23">
        <v>359</v>
      </c>
      <c r="I153" s="23">
        <v>2</v>
      </c>
      <c r="J153" s="23" t="e">
        <f>IF(G153&lt;(#REF!-#REF!)/3,1,IF(all!G153&gt;(#REF!-#REF!)*2/3,3,2))</f>
        <v>#REF!</v>
      </c>
      <c r="K153" s="23">
        <f t="shared" si="3"/>
        <v>2</v>
      </c>
      <c r="L153" s="23"/>
      <c r="M153" s="21">
        <v>1506</v>
      </c>
      <c r="N153" s="6" t="s">
        <v>181</v>
      </c>
      <c r="O153" s="6">
        <v>3</v>
      </c>
      <c r="P153" s="6">
        <v>3</v>
      </c>
      <c r="Q153" s="12" t="s">
        <v>404</v>
      </c>
      <c r="R153" s="12" t="s">
        <v>404</v>
      </c>
      <c r="S153" s="12" t="e">
        <v>#N/A</v>
      </c>
    </row>
    <row r="154" spans="1:19" x14ac:dyDescent="0.2">
      <c r="A154" s="18" t="s">
        <v>529</v>
      </c>
      <c r="B154" s="19">
        <v>259</v>
      </c>
      <c r="C154" s="6" t="s">
        <v>530</v>
      </c>
      <c r="D154" s="20"/>
      <c r="E154" s="12">
        <v>2</v>
      </c>
      <c r="F154" s="21">
        <v>229263</v>
      </c>
      <c r="G154" s="22">
        <v>2360774.6600000006</v>
      </c>
      <c r="H154" s="23">
        <v>455</v>
      </c>
      <c r="I154" s="23">
        <v>2</v>
      </c>
      <c r="J154" s="23" t="e">
        <f>IF(G154&lt;(#REF!-#REF!)/3,1,IF(all!G154&gt;(#REF!-#REF!)*2/3,3,2))</f>
        <v>#REF!</v>
      </c>
      <c r="K154" s="23">
        <f t="shared" si="3"/>
        <v>1</v>
      </c>
      <c r="L154" s="23"/>
      <c r="M154" s="21">
        <v>655</v>
      </c>
      <c r="N154" s="6" t="s">
        <v>181</v>
      </c>
      <c r="O154" s="6">
        <v>3</v>
      </c>
      <c r="P154" s="6">
        <v>3</v>
      </c>
      <c r="Q154" s="12" t="s">
        <v>404</v>
      </c>
      <c r="R154" s="12" t="s">
        <v>404</v>
      </c>
      <c r="S154" s="12" t="e">
        <v>#N/A</v>
      </c>
    </row>
    <row r="155" spans="1:19" x14ac:dyDescent="0.2">
      <c r="A155" s="18" t="s">
        <v>531</v>
      </c>
      <c r="B155" s="19">
        <v>261</v>
      </c>
      <c r="C155" s="6" t="s">
        <v>532</v>
      </c>
      <c r="D155" s="20">
        <v>1</v>
      </c>
      <c r="E155" s="12">
        <v>25</v>
      </c>
      <c r="F155" s="21">
        <v>382270.5</v>
      </c>
      <c r="G155" s="22">
        <v>8515612.1799999978</v>
      </c>
      <c r="H155" s="23">
        <v>439</v>
      </c>
      <c r="I155" s="23">
        <v>2</v>
      </c>
      <c r="J155" s="23" t="e">
        <f>IF(G155&lt;(#REF!-#REF!)/3,1,IF(all!G155&gt;(#REF!-#REF!)*2/3,3,2))</f>
        <v>#REF!</v>
      </c>
      <c r="K155" s="23">
        <f t="shared" si="3"/>
        <v>2</v>
      </c>
      <c r="L155" s="23"/>
      <c r="M155" s="21">
        <v>988</v>
      </c>
      <c r="N155" s="6" t="s">
        <v>181</v>
      </c>
      <c r="O155" s="6">
        <v>3</v>
      </c>
      <c r="P155" s="6">
        <v>3</v>
      </c>
      <c r="Q155" s="12" t="s">
        <v>404</v>
      </c>
      <c r="R155" s="12" t="s">
        <v>404</v>
      </c>
      <c r="S155" s="12" t="e">
        <v>#N/A</v>
      </c>
    </row>
    <row r="156" spans="1:19" x14ac:dyDescent="0.2">
      <c r="A156" s="18" t="s">
        <v>533</v>
      </c>
      <c r="B156" s="19">
        <v>263</v>
      </c>
      <c r="C156" s="6" t="s">
        <v>534</v>
      </c>
      <c r="D156" s="20">
        <v>1</v>
      </c>
      <c r="E156" s="12">
        <v>23</v>
      </c>
      <c r="F156" s="21">
        <v>301774</v>
      </c>
      <c r="G156" s="22">
        <v>20396269.699999996</v>
      </c>
      <c r="H156" s="23">
        <v>516</v>
      </c>
      <c r="I156" s="23">
        <v>2</v>
      </c>
      <c r="J156" s="23" t="e">
        <f>IF(G156&lt;(#REF!-#REF!)/3,1,IF(all!G156&gt;(#REF!-#REF!)*2/3,3,2))</f>
        <v>#REF!</v>
      </c>
      <c r="K156" s="23">
        <f t="shared" si="3"/>
        <v>2</v>
      </c>
      <c r="L156" s="23"/>
      <c r="M156" s="21">
        <v>801</v>
      </c>
      <c r="N156" s="6" t="s">
        <v>181</v>
      </c>
      <c r="O156" s="6">
        <v>3</v>
      </c>
      <c r="P156" s="6">
        <v>3</v>
      </c>
      <c r="Q156" s="12" t="s">
        <v>404</v>
      </c>
      <c r="R156" s="12" t="s">
        <v>404</v>
      </c>
      <c r="S156" s="12" t="e">
        <v>#N/A</v>
      </c>
    </row>
    <row r="157" spans="1:19" x14ac:dyDescent="0.2">
      <c r="A157" s="18" t="s">
        <v>535</v>
      </c>
      <c r="B157" s="19">
        <v>266</v>
      </c>
      <c r="C157" s="6" t="s">
        <v>536</v>
      </c>
      <c r="D157" s="20"/>
      <c r="E157" s="12">
        <v>21</v>
      </c>
      <c r="F157" s="21">
        <v>655657.5</v>
      </c>
      <c r="G157" s="22">
        <v>3829928.96</v>
      </c>
      <c r="H157" s="23">
        <v>454</v>
      </c>
      <c r="I157" s="23">
        <v>2</v>
      </c>
      <c r="J157" s="23" t="e">
        <f>IF(G157&lt;(#REF!-#REF!)/3,1,IF(all!G157&gt;(#REF!-#REF!)*2/3,3,2))</f>
        <v>#REF!</v>
      </c>
      <c r="K157" s="23">
        <f t="shared" si="3"/>
        <v>2</v>
      </c>
      <c r="L157" s="23"/>
      <c r="M157" s="21">
        <v>1813</v>
      </c>
      <c r="N157" s="6" t="s">
        <v>181</v>
      </c>
      <c r="O157" s="6">
        <v>3</v>
      </c>
      <c r="P157" s="6">
        <v>3</v>
      </c>
      <c r="Q157" s="12" t="s">
        <v>404</v>
      </c>
      <c r="R157" s="12" t="s">
        <v>404</v>
      </c>
      <c r="S157" s="12" t="e">
        <v>#N/A</v>
      </c>
    </row>
    <row r="158" spans="1:19" x14ac:dyDescent="0.2">
      <c r="A158" s="18" t="s">
        <v>537</v>
      </c>
      <c r="B158" s="19">
        <v>267</v>
      </c>
      <c r="C158" s="6" t="s">
        <v>538</v>
      </c>
      <c r="D158" s="20"/>
      <c r="E158" s="12">
        <v>1</v>
      </c>
      <c r="F158" s="21">
        <v>43317.5</v>
      </c>
      <c r="G158" s="22">
        <v>4</v>
      </c>
      <c r="H158" s="23">
        <v>0</v>
      </c>
      <c r="I158" s="23">
        <v>1</v>
      </c>
      <c r="J158" s="23" t="e">
        <f>IF(G158&lt;(#REF!-#REF!)/3,1,IF(all!G158&gt;(#REF!-#REF!)*2/3,3,2))</f>
        <v>#REF!</v>
      </c>
      <c r="K158" s="23">
        <f t="shared" si="3"/>
        <v>1</v>
      </c>
      <c r="L158" s="23"/>
      <c r="M158" s="21">
        <v>55</v>
      </c>
      <c r="N158" s="12" t="s">
        <v>360</v>
      </c>
      <c r="O158" s="12">
        <v>3</v>
      </c>
      <c r="P158" s="12">
        <v>1</v>
      </c>
      <c r="Q158" s="6" t="s">
        <v>361</v>
      </c>
      <c r="R158" s="12" t="s">
        <v>214</v>
      </c>
      <c r="S158" s="12">
        <v>1</v>
      </c>
    </row>
    <row r="159" spans="1:19" x14ac:dyDescent="0.2">
      <c r="A159" s="18" t="s">
        <v>539</v>
      </c>
      <c r="B159" s="19">
        <v>272</v>
      </c>
      <c r="C159" s="6" t="s">
        <v>540</v>
      </c>
      <c r="D159" s="20"/>
      <c r="E159" s="12">
        <v>27</v>
      </c>
      <c r="F159" s="21">
        <v>2623153</v>
      </c>
      <c r="G159" s="22">
        <v>6540908.1400000006</v>
      </c>
      <c r="H159" s="23">
        <v>574</v>
      </c>
      <c r="I159" s="23">
        <v>2</v>
      </c>
      <c r="J159" s="23" t="e">
        <f>IF(G159&lt;(#REF!-#REF!)/3,1,IF(all!G159&gt;(#REF!-#REF!)*2/3,3,2))</f>
        <v>#REF!</v>
      </c>
      <c r="K159" s="23">
        <f t="shared" si="3"/>
        <v>2</v>
      </c>
      <c r="L159" s="23"/>
      <c r="M159" s="21">
        <v>2743</v>
      </c>
      <c r="N159" s="12" t="s">
        <v>360</v>
      </c>
      <c r="O159" s="12">
        <v>3</v>
      </c>
      <c r="P159" s="12">
        <v>1</v>
      </c>
      <c r="Q159" s="6" t="s">
        <v>361</v>
      </c>
      <c r="R159" s="12" t="s">
        <v>214</v>
      </c>
      <c r="S159" s="12">
        <v>3</v>
      </c>
    </row>
    <row r="160" spans="1:19" x14ac:dyDescent="0.2">
      <c r="A160" s="18" t="s">
        <v>541</v>
      </c>
      <c r="B160" s="19">
        <v>273</v>
      </c>
      <c r="C160" s="6" t="s">
        <v>542</v>
      </c>
      <c r="D160" s="20">
        <v>1</v>
      </c>
      <c r="E160" s="12">
        <v>6</v>
      </c>
      <c r="F160" s="21">
        <v>352416</v>
      </c>
      <c r="G160" s="22">
        <v>1295.02</v>
      </c>
      <c r="H160" s="23">
        <v>0</v>
      </c>
      <c r="I160" s="23">
        <v>1</v>
      </c>
      <c r="J160" s="23" t="e">
        <f>IF(G160&lt;(#REF!-#REF!)/3,1,IF(all!G160&gt;(#REF!-#REF!)*2/3,3,2))</f>
        <v>#REF!</v>
      </c>
      <c r="K160" s="23">
        <f t="shared" si="3"/>
        <v>1</v>
      </c>
      <c r="L160" s="23"/>
      <c r="M160" s="21">
        <v>608</v>
      </c>
      <c r="N160" s="6" t="s">
        <v>472</v>
      </c>
      <c r="O160" s="6">
        <v>1</v>
      </c>
      <c r="P160" s="6">
        <v>2</v>
      </c>
      <c r="Q160" s="12" t="s">
        <v>404</v>
      </c>
      <c r="R160" s="12" t="s">
        <v>404</v>
      </c>
      <c r="S160" s="12" t="e">
        <v>#N/A</v>
      </c>
    </row>
    <row r="161" spans="1:19" x14ac:dyDescent="0.2">
      <c r="A161" s="18" t="s">
        <v>543</v>
      </c>
      <c r="B161" s="19">
        <v>274</v>
      </c>
      <c r="C161" s="6" t="s">
        <v>544</v>
      </c>
      <c r="D161" s="20">
        <v>1</v>
      </c>
      <c r="E161" s="12">
        <v>2</v>
      </c>
      <c r="F161" s="21">
        <v>66255.5</v>
      </c>
      <c r="G161" s="22">
        <v>20.149999999999999</v>
      </c>
      <c r="H161" s="23">
        <v>0</v>
      </c>
      <c r="I161" s="23">
        <v>1</v>
      </c>
      <c r="J161" s="23" t="e">
        <f>IF(G161&lt;(#REF!-#REF!)/3,1,IF(all!G161&gt;(#REF!-#REF!)*2/3,3,2))</f>
        <v>#REF!</v>
      </c>
      <c r="K161" s="23">
        <f t="shared" si="3"/>
        <v>1</v>
      </c>
      <c r="L161" s="23"/>
      <c r="M161" s="21">
        <v>470</v>
      </c>
      <c r="N161" s="6" t="s">
        <v>472</v>
      </c>
      <c r="O161" s="6">
        <v>1</v>
      </c>
      <c r="P161" s="6">
        <v>2</v>
      </c>
      <c r="Q161" s="12" t="s">
        <v>404</v>
      </c>
      <c r="R161" s="12" t="s">
        <v>404</v>
      </c>
      <c r="S161" s="12" t="e">
        <v>#N/A</v>
      </c>
    </row>
    <row r="162" spans="1:19" x14ac:dyDescent="0.2">
      <c r="A162" s="18" t="s">
        <v>545</v>
      </c>
      <c r="B162" s="19">
        <v>275</v>
      </c>
      <c r="C162" s="6" t="s">
        <v>546</v>
      </c>
      <c r="D162" s="20">
        <v>1</v>
      </c>
      <c r="E162" s="12">
        <v>18</v>
      </c>
      <c r="F162" s="21">
        <v>661176</v>
      </c>
      <c r="G162" s="22">
        <v>20995.919999999998</v>
      </c>
      <c r="H162" s="23">
        <v>0</v>
      </c>
      <c r="I162" s="23">
        <v>1</v>
      </c>
      <c r="J162" s="23" t="e">
        <f>IF(G162&lt;(#REF!-#REF!)/3,1,IF(all!G162&gt;(#REF!-#REF!)*2/3,3,2))</f>
        <v>#REF!</v>
      </c>
      <c r="K162" s="23">
        <f t="shared" si="3"/>
        <v>2</v>
      </c>
      <c r="L162" s="23"/>
      <c r="M162" s="21">
        <v>1678</v>
      </c>
      <c r="N162" s="6" t="s">
        <v>472</v>
      </c>
      <c r="O162" s="6">
        <v>1</v>
      </c>
      <c r="P162" s="6">
        <v>2</v>
      </c>
      <c r="Q162" s="12" t="s">
        <v>404</v>
      </c>
      <c r="R162" s="12" t="s">
        <v>404</v>
      </c>
      <c r="S162" s="12" t="e">
        <v>#N/A</v>
      </c>
    </row>
    <row r="163" spans="1:19" x14ac:dyDescent="0.2">
      <c r="D163" s="20"/>
      <c r="G163" s="23">
        <f>AVERAGE(G9:G162)</f>
        <v>47397387.899090968</v>
      </c>
      <c r="H163" s="23">
        <f>AVERAGE(H9:H162)</f>
        <v>879.48051948051943</v>
      </c>
      <c r="I163" s="23"/>
      <c r="J163" s="23"/>
      <c r="K163" s="23"/>
      <c r="L163" s="23"/>
    </row>
    <row r="164" spans="1:19" x14ac:dyDescent="0.2">
      <c r="H164" s="23"/>
      <c r="I164" s="23"/>
      <c r="J164" s="23"/>
      <c r="K164" s="23"/>
      <c r="L164" s="23"/>
    </row>
  </sheetData>
  <autoFilter ref="A8:U163"/>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5"/>
  <sheetViews>
    <sheetView topLeftCell="A7" zoomScale="80" zoomScaleNormal="80" workbookViewId="0">
      <selection activeCell="B56" sqref="B56"/>
    </sheetView>
  </sheetViews>
  <sheetFormatPr defaultColWidth="9.28515625" defaultRowHeight="15" x14ac:dyDescent="0.25"/>
  <cols>
    <col min="1" max="1" width="9.28515625" style="27"/>
    <col min="2" max="2" width="51.42578125" style="27" customWidth="1"/>
    <col min="3" max="3" width="44.28515625" style="27" customWidth="1"/>
    <col min="4" max="4" width="40.7109375" style="27" customWidth="1"/>
    <col min="5" max="5" width="27.42578125" style="27" customWidth="1"/>
    <col min="6" max="7" width="9.28515625" style="27" hidden="1" customWidth="1"/>
    <col min="8" max="8" width="9.28515625" style="27"/>
    <col min="9" max="9" width="26.7109375" style="27" customWidth="1"/>
    <col min="10" max="16384" width="9.28515625" style="27"/>
  </cols>
  <sheetData>
    <row r="2" spans="1:10" x14ac:dyDescent="0.25">
      <c r="A2" s="26" t="s">
        <v>547</v>
      </c>
      <c r="B2" s="26" t="s">
        <v>548</v>
      </c>
      <c r="C2" s="26" t="s">
        <v>549</v>
      </c>
      <c r="D2" s="26"/>
      <c r="E2" s="26"/>
      <c r="F2" s="26" t="s">
        <v>550</v>
      </c>
      <c r="I2" s="27" t="s">
        <v>551</v>
      </c>
    </row>
    <row r="3" spans="1:10" x14ac:dyDescent="0.25">
      <c r="A3" s="28" t="s">
        <v>187</v>
      </c>
      <c r="B3" s="28" t="s">
        <v>552</v>
      </c>
      <c r="C3" s="28" t="s">
        <v>553</v>
      </c>
      <c r="D3" s="28" t="s">
        <v>554</v>
      </c>
      <c r="E3" s="28" t="s">
        <v>555</v>
      </c>
      <c r="F3" s="28" t="s">
        <v>187</v>
      </c>
      <c r="H3" s="28" t="s">
        <v>187</v>
      </c>
      <c r="I3" s="28" t="s">
        <v>556</v>
      </c>
      <c r="J3" s="28" t="s">
        <v>557</v>
      </c>
    </row>
    <row r="4" spans="1:10" x14ac:dyDescent="0.25">
      <c r="A4" s="28" t="s">
        <v>187</v>
      </c>
      <c r="B4" s="28" t="s">
        <v>558</v>
      </c>
      <c r="C4" s="28" t="s">
        <v>559</v>
      </c>
      <c r="D4" s="28" t="s">
        <v>554</v>
      </c>
      <c r="E4" s="28" t="s">
        <v>555</v>
      </c>
      <c r="F4" s="28" t="s">
        <v>187</v>
      </c>
      <c r="H4" s="28" t="s">
        <v>187</v>
      </c>
    </row>
    <row r="5" spans="1:10" x14ac:dyDescent="0.25">
      <c r="A5" s="29" t="s">
        <v>187</v>
      </c>
      <c r="B5" s="29" t="s">
        <v>560</v>
      </c>
      <c r="C5" s="29" t="s">
        <v>561</v>
      </c>
      <c r="D5" s="29" t="s">
        <v>562</v>
      </c>
      <c r="E5" s="29" t="s">
        <v>563</v>
      </c>
      <c r="F5" s="29" t="s">
        <v>564</v>
      </c>
      <c r="G5" s="29" t="s">
        <v>565</v>
      </c>
      <c r="H5" s="29" t="s">
        <v>187</v>
      </c>
      <c r="I5" s="30" t="s">
        <v>566</v>
      </c>
    </row>
    <row r="6" spans="1:10" x14ac:dyDescent="0.25">
      <c r="A6" s="29" t="s">
        <v>567</v>
      </c>
      <c r="B6" s="31" t="s">
        <v>568</v>
      </c>
      <c r="C6" s="31" t="s">
        <v>569</v>
      </c>
      <c r="D6" s="31" t="s">
        <v>562</v>
      </c>
      <c r="E6" s="31" t="s">
        <v>563</v>
      </c>
      <c r="F6" s="29"/>
      <c r="G6" s="29"/>
      <c r="H6" s="29" t="s">
        <v>567</v>
      </c>
    </row>
    <row r="7" spans="1:10" x14ac:dyDescent="0.25">
      <c r="A7" s="29" t="s">
        <v>567</v>
      </c>
      <c r="B7" s="31" t="s">
        <v>570</v>
      </c>
      <c r="C7" s="31" t="s">
        <v>571</v>
      </c>
      <c r="D7" s="31" t="s">
        <v>562</v>
      </c>
      <c r="E7" s="31" t="s">
        <v>563</v>
      </c>
      <c r="F7" s="29"/>
      <c r="G7" s="29"/>
      <c r="H7" s="29" t="s">
        <v>567</v>
      </c>
    </row>
    <row r="8" spans="1:10" x14ac:dyDescent="0.25">
      <c r="A8" s="29" t="s">
        <v>187</v>
      </c>
      <c r="B8" s="32" t="s">
        <v>572</v>
      </c>
      <c r="C8" s="32" t="s">
        <v>573</v>
      </c>
      <c r="D8" s="32" t="s">
        <v>562</v>
      </c>
      <c r="E8" s="32" t="s">
        <v>574</v>
      </c>
      <c r="F8" s="32" t="s">
        <v>564</v>
      </c>
      <c r="G8" s="32" t="s">
        <v>575</v>
      </c>
      <c r="H8" s="29" t="s">
        <v>187</v>
      </c>
    </row>
    <row r="9" spans="1:10" x14ac:dyDescent="0.25">
      <c r="A9" s="29" t="s">
        <v>187</v>
      </c>
      <c r="B9" s="32" t="s">
        <v>576</v>
      </c>
      <c r="C9" s="32" t="s">
        <v>577</v>
      </c>
      <c r="D9" s="32" t="s">
        <v>562</v>
      </c>
      <c r="E9" s="32" t="s">
        <v>574</v>
      </c>
      <c r="F9" s="32" t="s">
        <v>564</v>
      </c>
      <c r="G9" s="32" t="s">
        <v>575</v>
      </c>
      <c r="H9" s="29" t="s">
        <v>187</v>
      </c>
    </row>
    <row r="10" spans="1:10" x14ac:dyDescent="0.25">
      <c r="A10" s="29" t="s">
        <v>187</v>
      </c>
      <c r="B10" s="32" t="s">
        <v>578</v>
      </c>
      <c r="C10" s="32" t="s">
        <v>579</v>
      </c>
      <c r="D10" s="32" t="s">
        <v>562</v>
      </c>
      <c r="E10" s="32" t="s">
        <v>574</v>
      </c>
      <c r="F10" s="32" t="s">
        <v>564</v>
      </c>
      <c r="G10" s="32" t="s">
        <v>575</v>
      </c>
      <c r="H10" s="29" t="s">
        <v>187</v>
      </c>
    </row>
    <row r="11" spans="1:10" x14ac:dyDescent="0.25">
      <c r="A11" s="29" t="s">
        <v>187</v>
      </c>
      <c r="B11" s="32" t="s">
        <v>580</v>
      </c>
      <c r="C11" s="32" t="s">
        <v>581</v>
      </c>
      <c r="D11" s="32" t="s">
        <v>562</v>
      </c>
      <c r="E11" s="32" t="s">
        <v>574</v>
      </c>
      <c r="F11" s="32" t="s">
        <v>187</v>
      </c>
      <c r="H11" s="29" t="s">
        <v>187</v>
      </c>
      <c r="I11" s="32" t="s">
        <v>582</v>
      </c>
      <c r="J11" s="27" t="s">
        <v>583</v>
      </c>
    </row>
    <row r="12" spans="1:10" x14ac:dyDescent="0.25">
      <c r="A12" s="29" t="s">
        <v>187</v>
      </c>
      <c r="B12" s="32" t="s">
        <v>584</v>
      </c>
      <c r="C12" s="32" t="s">
        <v>585</v>
      </c>
      <c r="D12" s="32" t="s">
        <v>562</v>
      </c>
      <c r="E12" s="32" t="s">
        <v>574</v>
      </c>
      <c r="F12" s="32" t="s">
        <v>564</v>
      </c>
      <c r="G12" s="32" t="s">
        <v>575</v>
      </c>
      <c r="H12" s="29" t="s">
        <v>187</v>
      </c>
    </row>
    <row r="13" spans="1:10" x14ac:dyDescent="0.25">
      <c r="A13" s="29" t="s">
        <v>187</v>
      </c>
      <c r="B13" s="32" t="s">
        <v>586</v>
      </c>
      <c r="C13" s="32" t="s">
        <v>587</v>
      </c>
      <c r="D13" s="32" t="s">
        <v>562</v>
      </c>
      <c r="E13" s="32" t="s">
        <v>574</v>
      </c>
      <c r="F13" s="32" t="s">
        <v>187</v>
      </c>
      <c r="H13" s="29" t="s">
        <v>187</v>
      </c>
    </row>
    <row r="14" spans="1:10" x14ac:dyDescent="0.25">
      <c r="A14" s="29" t="s">
        <v>187</v>
      </c>
      <c r="B14" s="32" t="s">
        <v>588</v>
      </c>
      <c r="C14" s="32" t="s">
        <v>589</v>
      </c>
      <c r="D14" s="32" t="s">
        <v>562</v>
      </c>
      <c r="E14" s="32" t="s">
        <v>574</v>
      </c>
      <c r="F14" s="32" t="s">
        <v>564</v>
      </c>
      <c r="G14" s="32" t="s">
        <v>575</v>
      </c>
      <c r="H14" s="29" t="s">
        <v>187</v>
      </c>
    </row>
    <row r="15" spans="1:10" x14ac:dyDescent="0.25">
      <c r="A15" s="29" t="s">
        <v>187</v>
      </c>
      <c r="B15" s="32" t="s">
        <v>590</v>
      </c>
      <c r="C15" s="32" t="s">
        <v>591</v>
      </c>
      <c r="D15" s="32" t="s">
        <v>562</v>
      </c>
      <c r="E15" s="32" t="s">
        <v>574</v>
      </c>
      <c r="F15" s="32" t="s">
        <v>564</v>
      </c>
      <c r="G15" s="32" t="s">
        <v>575</v>
      </c>
      <c r="H15" s="29" t="s">
        <v>187</v>
      </c>
      <c r="I15" s="32" t="s">
        <v>592</v>
      </c>
    </row>
    <row r="16" spans="1:10" x14ac:dyDescent="0.25">
      <c r="A16" s="29" t="s">
        <v>187</v>
      </c>
      <c r="B16" s="32" t="s">
        <v>593</v>
      </c>
      <c r="C16" s="32" t="s">
        <v>561</v>
      </c>
      <c r="D16" s="32" t="s">
        <v>562</v>
      </c>
      <c r="E16" s="32" t="s">
        <v>574</v>
      </c>
      <c r="F16" s="32" t="s">
        <v>564</v>
      </c>
      <c r="G16" s="32" t="s">
        <v>594</v>
      </c>
      <c r="H16" s="29" t="s">
        <v>187</v>
      </c>
    </row>
    <row r="17" spans="1:10" x14ac:dyDescent="0.25">
      <c r="A17" s="29" t="s">
        <v>187</v>
      </c>
      <c r="B17" s="32" t="s">
        <v>595</v>
      </c>
      <c r="C17" s="32" t="s">
        <v>561</v>
      </c>
      <c r="D17" s="32" t="s">
        <v>562</v>
      </c>
      <c r="E17" s="32" t="s">
        <v>574</v>
      </c>
      <c r="F17" s="32" t="s">
        <v>564</v>
      </c>
      <c r="G17" s="32" t="s">
        <v>594</v>
      </c>
      <c r="H17" s="29" t="s">
        <v>187</v>
      </c>
    </row>
    <row r="18" spans="1:10" x14ac:dyDescent="0.25">
      <c r="A18" s="29" t="s">
        <v>187</v>
      </c>
      <c r="B18" s="32" t="s">
        <v>596</v>
      </c>
      <c r="C18" s="32" t="s">
        <v>597</v>
      </c>
      <c r="D18" s="32" t="s">
        <v>562</v>
      </c>
      <c r="E18" s="32" t="s">
        <v>574</v>
      </c>
      <c r="F18" s="32" t="s">
        <v>564</v>
      </c>
      <c r="G18" s="32" t="s">
        <v>575</v>
      </c>
      <c r="H18" s="29" t="s">
        <v>187</v>
      </c>
      <c r="I18" s="32" t="s">
        <v>592</v>
      </c>
    </row>
    <row r="19" spans="1:10" x14ac:dyDescent="0.25">
      <c r="A19" s="29" t="s">
        <v>187</v>
      </c>
      <c r="B19" s="32" t="s">
        <v>598</v>
      </c>
      <c r="C19" s="32" t="s">
        <v>599</v>
      </c>
      <c r="D19" s="32" t="s">
        <v>562</v>
      </c>
      <c r="E19" s="32" t="s">
        <v>574</v>
      </c>
      <c r="F19" s="32" t="s">
        <v>187</v>
      </c>
      <c r="H19" s="29" t="s">
        <v>187</v>
      </c>
      <c r="I19" s="27" t="s">
        <v>600</v>
      </c>
      <c r="J19" s="27" t="s">
        <v>601</v>
      </c>
    </row>
    <row r="20" spans="1:10" x14ac:dyDescent="0.25">
      <c r="A20" s="29" t="s">
        <v>187</v>
      </c>
      <c r="B20" s="32" t="s">
        <v>602</v>
      </c>
      <c r="C20" s="32" t="s">
        <v>603</v>
      </c>
      <c r="D20" s="32" t="s">
        <v>562</v>
      </c>
      <c r="E20" s="32" t="s">
        <v>574</v>
      </c>
      <c r="F20" s="32" t="s">
        <v>564</v>
      </c>
      <c r="G20" s="32" t="s">
        <v>575</v>
      </c>
      <c r="H20" s="29" t="s">
        <v>187</v>
      </c>
    </row>
    <row r="21" spans="1:10" x14ac:dyDescent="0.25">
      <c r="A21" s="29" t="s">
        <v>187</v>
      </c>
      <c r="B21" s="32" t="s">
        <v>604</v>
      </c>
      <c r="C21" s="32" t="s">
        <v>605</v>
      </c>
      <c r="D21" s="32" t="s">
        <v>562</v>
      </c>
      <c r="E21" s="32" t="s">
        <v>574</v>
      </c>
      <c r="F21" s="32" t="s">
        <v>564</v>
      </c>
      <c r="G21" s="32" t="s">
        <v>575</v>
      </c>
      <c r="H21" s="29" t="s">
        <v>187</v>
      </c>
    </row>
    <row r="22" spans="1:10" x14ac:dyDescent="0.25">
      <c r="A22" s="29" t="s">
        <v>187</v>
      </c>
      <c r="B22" s="32" t="s">
        <v>606</v>
      </c>
      <c r="C22" s="33" t="s">
        <v>607</v>
      </c>
      <c r="D22" s="32" t="s">
        <v>562</v>
      </c>
      <c r="E22" s="32" t="s">
        <v>574</v>
      </c>
      <c r="F22" s="32" t="s">
        <v>564</v>
      </c>
      <c r="G22" s="32" t="s">
        <v>575</v>
      </c>
      <c r="H22" s="29" t="s">
        <v>187</v>
      </c>
    </row>
    <row r="23" spans="1:10" x14ac:dyDescent="0.25">
      <c r="A23" s="29" t="s">
        <v>187</v>
      </c>
      <c r="B23" s="32" t="s">
        <v>608</v>
      </c>
      <c r="C23" s="32" t="s">
        <v>609</v>
      </c>
      <c r="D23" s="32" t="s">
        <v>562</v>
      </c>
      <c r="E23" s="32" t="s">
        <v>574</v>
      </c>
      <c r="F23" s="32" t="s">
        <v>564</v>
      </c>
      <c r="G23" s="32" t="s">
        <v>575</v>
      </c>
      <c r="H23" s="29" t="s">
        <v>187</v>
      </c>
    </row>
    <row r="24" spans="1:10" x14ac:dyDescent="0.25">
      <c r="A24" s="29" t="s">
        <v>567</v>
      </c>
      <c r="B24" s="33" t="s">
        <v>610</v>
      </c>
      <c r="C24" s="33" t="s">
        <v>611</v>
      </c>
      <c r="D24" s="33" t="s">
        <v>562</v>
      </c>
      <c r="E24" s="33" t="s">
        <v>574</v>
      </c>
      <c r="F24" s="32"/>
      <c r="G24" s="32"/>
      <c r="H24" s="29" t="s">
        <v>567</v>
      </c>
    </row>
    <row r="25" spans="1:10" x14ac:dyDescent="0.25">
      <c r="A25" s="29" t="s">
        <v>612</v>
      </c>
      <c r="B25" s="34" t="s">
        <v>613</v>
      </c>
      <c r="C25" s="34" t="s">
        <v>614</v>
      </c>
      <c r="D25" s="34" t="s">
        <v>562</v>
      </c>
      <c r="E25" s="34" t="s">
        <v>615</v>
      </c>
      <c r="F25" s="34" t="s">
        <v>564</v>
      </c>
      <c r="G25" s="34" t="s">
        <v>575</v>
      </c>
      <c r="H25" s="29" t="s">
        <v>612</v>
      </c>
    </row>
    <row r="26" spans="1:10" x14ac:dyDescent="0.25">
      <c r="A26" s="29" t="s">
        <v>616</v>
      </c>
      <c r="B26" s="34" t="s">
        <v>617</v>
      </c>
      <c r="C26" s="34" t="s">
        <v>618</v>
      </c>
      <c r="D26" s="34" t="s">
        <v>562</v>
      </c>
      <c r="E26" s="34" t="s">
        <v>615</v>
      </c>
      <c r="F26" s="34" t="s">
        <v>564</v>
      </c>
      <c r="G26" s="34" t="s">
        <v>575</v>
      </c>
      <c r="H26" s="29" t="s">
        <v>616</v>
      </c>
    </row>
    <row r="27" spans="1:10" x14ac:dyDescent="0.25">
      <c r="A27" s="29" t="s">
        <v>616</v>
      </c>
      <c r="B27" s="34" t="s">
        <v>619</v>
      </c>
      <c r="C27" s="34" t="s">
        <v>620</v>
      </c>
      <c r="D27" s="34" t="s">
        <v>562</v>
      </c>
      <c r="E27" s="34" t="s">
        <v>615</v>
      </c>
      <c r="F27" s="34" t="s">
        <v>564</v>
      </c>
      <c r="G27" s="34" t="s">
        <v>575</v>
      </c>
      <c r="H27" s="29" t="s">
        <v>616</v>
      </c>
    </row>
    <row r="28" spans="1:10" x14ac:dyDescent="0.25">
      <c r="A28" s="29" t="s">
        <v>616</v>
      </c>
      <c r="B28" s="34" t="s">
        <v>621</v>
      </c>
      <c r="C28" s="34" t="s">
        <v>622</v>
      </c>
      <c r="D28" s="34" t="s">
        <v>562</v>
      </c>
      <c r="E28" s="34" t="s">
        <v>615</v>
      </c>
      <c r="F28" s="34" t="s">
        <v>564</v>
      </c>
      <c r="G28" s="34" t="s">
        <v>575</v>
      </c>
      <c r="H28" s="29" t="s">
        <v>616</v>
      </c>
    </row>
    <row r="29" spans="1:10" x14ac:dyDescent="0.25">
      <c r="A29" s="29" t="s">
        <v>616</v>
      </c>
      <c r="B29" s="34" t="s">
        <v>623</v>
      </c>
      <c r="C29" s="34" t="s">
        <v>624</v>
      </c>
      <c r="D29" s="34" t="s">
        <v>562</v>
      </c>
      <c r="E29" s="34" t="s">
        <v>615</v>
      </c>
      <c r="F29" s="34" t="s">
        <v>564</v>
      </c>
      <c r="G29" s="34" t="s">
        <v>575</v>
      </c>
      <c r="H29" s="29" t="s">
        <v>616</v>
      </c>
    </row>
    <row r="30" spans="1:10" x14ac:dyDescent="0.25">
      <c r="A30" s="29" t="s">
        <v>616</v>
      </c>
      <c r="B30" s="34" t="s">
        <v>625</v>
      </c>
      <c r="C30" s="34" t="s">
        <v>626</v>
      </c>
      <c r="D30" s="34" t="s">
        <v>562</v>
      </c>
      <c r="E30" s="34" t="s">
        <v>615</v>
      </c>
      <c r="F30" s="34" t="s">
        <v>564</v>
      </c>
      <c r="G30" s="34" t="s">
        <v>627</v>
      </c>
      <c r="H30" s="29" t="s">
        <v>616</v>
      </c>
    </row>
    <row r="31" spans="1:10" x14ac:dyDescent="0.25">
      <c r="A31" s="29" t="s">
        <v>616</v>
      </c>
      <c r="B31" s="34" t="s">
        <v>628</v>
      </c>
      <c r="C31" s="34" t="s">
        <v>629</v>
      </c>
      <c r="D31" s="34" t="s">
        <v>562</v>
      </c>
      <c r="E31" s="34" t="s">
        <v>615</v>
      </c>
      <c r="F31" s="34" t="s">
        <v>564</v>
      </c>
      <c r="G31" s="34" t="s">
        <v>627</v>
      </c>
      <c r="H31" s="29" t="s">
        <v>616</v>
      </c>
    </row>
    <row r="32" spans="1:10" x14ac:dyDescent="0.25">
      <c r="A32" s="29" t="s">
        <v>616</v>
      </c>
      <c r="B32" s="34" t="s">
        <v>630</v>
      </c>
      <c r="C32" s="34" t="s">
        <v>631</v>
      </c>
      <c r="D32" s="34" t="s">
        <v>562</v>
      </c>
      <c r="E32" s="34" t="s">
        <v>615</v>
      </c>
      <c r="F32" s="34" t="s">
        <v>564</v>
      </c>
      <c r="G32" s="34" t="s">
        <v>575</v>
      </c>
      <c r="H32" s="29" t="s">
        <v>616</v>
      </c>
    </row>
    <row r="33" spans="1:10" x14ac:dyDescent="0.25">
      <c r="A33" s="29" t="s">
        <v>616</v>
      </c>
      <c r="B33" s="34" t="s">
        <v>632</v>
      </c>
      <c r="C33" s="34" t="s">
        <v>633</v>
      </c>
      <c r="D33" s="34" t="s">
        <v>562</v>
      </c>
      <c r="E33" s="34" t="s">
        <v>615</v>
      </c>
      <c r="F33" s="34" t="s">
        <v>564</v>
      </c>
      <c r="G33" s="34" t="s">
        <v>575</v>
      </c>
      <c r="H33" s="29" t="s">
        <v>616</v>
      </c>
    </row>
    <row r="34" spans="1:10" x14ac:dyDescent="0.25">
      <c r="A34" s="31" t="s">
        <v>567</v>
      </c>
      <c r="B34" s="35" t="s">
        <v>634</v>
      </c>
      <c r="C34" s="35" t="s">
        <v>404</v>
      </c>
      <c r="D34" s="35" t="s">
        <v>562</v>
      </c>
      <c r="E34" s="35" t="s">
        <v>615</v>
      </c>
      <c r="F34" s="35" t="s">
        <v>564</v>
      </c>
      <c r="G34" s="35" t="s">
        <v>575</v>
      </c>
      <c r="H34" s="31" t="s">
        <v>567</v>
      </c>
    </row>
    <row r="35" spans="1:10" x14ac:dyDescent="0.25">
      <c r="A35" s="29" t="s">
        <v>616</v>
      </c>
      <c r="B35" s="36" t="s">
        <v>635</v>
      </c>
      <c r="C35" s="36" t="s">
        <v>636</v>
      </c>
      <c r="D35" s="36" t="s">
        <v>562</v>
      </c>
      <c r="E35" s="36" t="s">
        <v>637</v>
      </c>
      <c r="F35" s="36" t="s">
        <v>564</v>
      </c>
      <c r="G35" s="36" t="s">
        <v>575</v>
      </c>
      <c r="H35" s="29" t="s">
        <v>616</v>
      </c>
    </row>
    <row r="36" spans="1:10" x14ac:dyDescent="0.25">
      <c r="A36" s="29" t="s">
        <v>616</v>
      </c>
      <c r="B36" s="36" t="s">
        <v>638</v>
      </c>
      <c r="C36" s="36" t="s">
        <v>639</v>
      </c>
      <c r="D36" s="36" t="s">
        <v>562</v>
      </c>
      <c r="E36" s="36" t="s">
        <v>637</v>
      </c>
      <c r="F36" s="36" t="s">
        <v>564</v>
      </c>
      <c r="G36" s="36" t="s">
        <v>575</v>
      </c>
      <c r="H36" s="29" t="s">
        <v>616</v>
      </c>
    </row>
    <row r="37" spans="1:10" x14ac:dyDescent="0.25">
      <c r="A37" s="29" t="s">
        <v>616</v>
      </c>
      <c r="B37" s="36" t="s">
        <v>640</v>
      </c>
      <c r="C37" s="36" t="s">
        <v>641</v>
      </c>
      <c r="D37" s="36" t="s">
        <v>562</v>
      </c>
      <c r="E37" s="36" t="s">
        <v>637</v>
      </c>
      <c r="F37" s="36" t="s">
        <v>564</v>
      </c>
      <c r="G37" s="36" t="s">
        <v>575</v>
      </c>
      <c r="H37" s="29" t="s">
        <v>616</v>
      </c>
    </row>
    <row r="38" spans="1:10" x14ac:dyDescent="0.25">
      <c r="A38" s="29" t="s">
        <v>616</v>
      </c>
      <c r="B38" s="36" t="s">
        <v>642</v>
      </c>
      <c r="C38" s="36" t="s">
        <v>643</v>
      </c>
      <c r="D38" s="36" t="s">
        <v>562</v>
      </c>
      <c r="E38" s="36" t="s">
        <v>637</v>
      </c>
      <c r="F38" s="36" t="s">
        <v>564</v>
      </c>
      <c r="G38" s="36" t="s">
        <v>575</v>
      </c>
      <c r="H38" s="29" t="s">
        <v>616</v>
      </c>
    </row>
    <row r="39" spans="1:10" x14ac:dyDescent="0.25">
      <c r="A39" s="29" t="s">
        <v>616</v>
      </c>
      <c r="B39" s="36" t="s">
        <v>644</v>
      </c>
      <c r="C39" s="36" t="s">
        <v>645</v>
      </c>
      <c r="D39" s="36" t="s">
        <v>562</v>
      </c>
      <c r="E39" s="36" t="s">
        <v>637</v>
      </c>
      <c r="F39" s="36" t="s">
        <v>187</v>
      </c>
      <c r="H39" s="29" t="s">
        <v>616</v>
      </c>
      <c r="I39" s="36" t="s">
        <v>592</v>
      </c>
    </row>
    <row r="40" spans="1:10" x14ac:dyDescent="0.25">
      <c r="A40" s="29" t="s">
        <v>616</v>
      </c>
      <c r="B40" s="36" t="s">
        <v>646</v>
      </c>
      <c r="C40" s="37" t="s">
        <v>647</v>
      </c>
      <c r="D40" s="36" t="s">
        <v>562</v>
      </c>
      <c r="E40" s="36" t="s">
        <v>637</v>
      </c>
      <c r="F40" s="36" t="s">
        <v>564</v>
      </c>
      <c r="G40" s="36" t="s">
        <v>575</v>
      </c>
      <c r="H40" s="29" t="s">
        <v>616</v>
      </c>
    </row>
    <row r="41" spans="1:10" x14ac:dyDescent="0.25">
      <c r="A41" s="29" t="s">
        <v>616</v>
      </c>
      <c r="B41" s="36" t="s">
        <v>648</v>
      </c>
      <c r="C41" s="37" t="s">
        <v>649</v>
      </c>
      <c r="D41" s="36" t="s">
        <v>562</v>
      </c>
      <c r="E41" s="36" t="s">
        <v>637</v>
      </c>
      <c r="F41" s="36" t="s">
        <v>564</v>
      </c>
      <c r="G41" s="36" t="s">
        <v>575</v>
      </c>
      <c r="H41" s="29" t="s">
        <v>616</v>
      </c>
    </row>
    <row r="42" spans="1:10" x14ac:dyDescent="0.25">
      <c r="A42" s="29" t="s">
        <v>616</v>
      </c>
      <c r="B42" s="36" t="s">
        <v>650</v>
      </c>
      <c r="C42" s="36" t="s">
        <v>651</v>
      </c>
      <c r="D42" s="36" t="s">
        <v>562</v>
      </c>
      <c r="E42" s="36" t="s">
        <v>637</v>
      </c>
      <c r="F42" s="36" t="s">
        <v>564</v>
      </c>
      <c r="G42" s="36" t="s">
        <v>575</v>
      </c>
      <c r="H42" s="29" t="s">
        <v>616</v>
      </c>
    </row>
    <row r="43" spans="1:10" x14ac:dyDescent="0.25">
      <c r="A43" s="29" t="s">
        <v>616</v>
      </c>
      <c r="B43" s="36" t="s">
        <v>652</v>
      </c>
      <c r="C43" s="36" t="s">
        <v>653</v>
      </c>
      <c r="D43" s="36" t="s">
        <v>562</v>
      </c>
      <c r="E43" s="36" t="s">
        <v>637</v>
      </c>
      <c r="F43" s="36" t="s">
        <v>187</v>
      </c>
      <c r="H43" s="29" t="s">
        <v>616</v>
      </c>
      <c r="I43" s="36" t="s">
        <v>654</v>
      </c>
      <c r="J43" s="36" t="s">
        <v>655</v>
      </c>
    </row>
    <row r="44" spans="1:10" x14ac:dyDescent="0.25">
      <c r="A44" s="29" t="s">
        <v>616</v>
      </c>
      <c r="B44" s="38" t="s">
        <v>656</v>
      </c>
      <c r="C44" s="38" t="s">
        <v>657</v>
      </c>
      <c r="D44" s="38" t="s">
        <v>562</v>
      </c>
      <c r="E44" s="38" t="s">
        <v>658</v>
      </c>
      <c r="F44" s="38" t="s">
        <v>187</v>
      </c>
      <c r="H44" s="29" t="s">
        <v>616</v>
      </c>
      <c r="I44" s="38" t="s">
        <v>592</v>
      </c>
    </row>
    <row r="45" spans="1:10" x14ac:dyDescent="0.25">
      <c r="A45" s="29" t="s">
        <v>616</v>
      </c>
      <c r="B45" s="38" t="s">
        <v>659</v>
      </c>
      <c r="C45" s="38" t="s">
        <v>660</v>
      </c>
      <c r="D45" s="38" t="s">
        <v>562</v>
      </c>
      <c r="E45" s="38" t="s">
        <v>658</v>
      </c>
      <c r="F45" s="38" t="s">
        <v>564</v>
      </c>
      <c r="G45" s="38" t="s">
        <v>575</v>
      </c>
      <c r="H45" s="29" t="s">
        <v>616</v>
      </c>
      <c r="I45" s="38" t="s">
        <v>592</v>
      </c>
    </row>
    <row r="46" spans="1:10" x14ac:dyDescent="0.25">
      <c r="A46" s="29" t="s">
        <v>616</v>
      </c>
      <c r="B46" s="38" t="s">
        <v>661</v>
      </c>
      <c r="C46" s="38" t="s">
        <v>662</v>
      </c>
      <c r="D46" s="38" t="s">
        <v>562</v>
      </c>
      <c r="E46" s="38" t="s">
        <v>658</v>
      </c>
      <c r="F46" s="38" t="s">
        <v>564</v>
      </c>
      <c r="G46" s="38" t="s">
        <v>575</v>
      </c>
      <c r="H46" s="29" t="s">
        <v>616</v>
      </c>
    </row>
    <row r="47" spans="1:10" x14ac:dyDescent="0.25">
      <c r="A47" s="31" t="s">
        <v>567</v>
      </c>
      <c r="B47" s="39" t="s">
        <v>478</v>
      </c>
      <c r="C47" s="39" t="s">
        <v>662</v>
      </c>
      <c r="D47" s="39" t="s">
        <v>562</v>
      </c>
      <c r="E47" s="39" t="s">
        <v>658</v>
      </c>
      <c r="F47" s="39"/>
      <c r="G47" s="39"/>
      <c r="H47" s="31" t="s">
        <v>567</v>
      </c>
    </row>
    <row r="48" spans="1:10" x14ac:dyDescent="0.25">
      <c r="A48" s="29" t="s">
        <v>616</v>
      </c>
      <c r="B48" s="38" t="s">
        <v>663</v>
      </c>
      <c r="C48" s="38" t="s">
        <v>664</v>
      </c>
      <c r="D48" s="38" t="s">
        <v>562</v>
      </c>
      <c r="E48" s="38" t="s">
        <v>658</v>
      </c>
      <c r="F48" s="38" t="s">
        <v>564</v>
      </c>
      <c r="G48" s="38" t="s">
        <v>575</v>
      </c>
      <c r="H48" s="29" t="s">
        <v>616</v>
      </c>
    </row>
    <row r="49" spans="1:10" x14ac:dyDescent="0.25">
      <c r="A49" s="29" t="s">
        <v>616</v>
      </c>
      <c r="B49" s="38" t="s">
        <v>665</v>
      </c>
      <c r="C49" s="38" t="s">
        <v>666</v>
      </c>
      <c r="D49" s="38" t="s">
        <v>562</v>
      </c>
      <c r="E49" s="38" t="s">
        <v>658</v>
      </c>
      <c r="F49" s="38" t="s">
        <v>187</v>
      </c>
      <c r="H49" s="29" t="s">
        <v>616</v>
      </c>
      <c r="I49" s="38" t="s">
        <v>667</v>
      </c>
      <c r="J49" s="38" t="s">
        <v>668</v>
      </c>
    </row>
    <row r="50" spans="1:10" x14ac:dyDescent="0.25">
      <c r="A50" s="29" t="s">
        <v>616</v>
      </c>
      <c r="B50" s="38" t="s">
        <v>669</v>
      </c>
      <c r="C50" s="38" t="s">
        <v>670</v>
      </c>
      <c r="D50" s="38" t="s">
        <v>562</v>
      </c>
      <c r="E50" s="38" t="s">
        <v>658</v>
      </c>
      <c r="F50" s="38" t="s">
        <v>187</v>
      </c>
      <c r="H50" s="29" t="s">
        <v>616</v>
      </c>
      <c r="I50" s="38" t="s">
        <v>671</v>
      </c>
      <c r="J50" s="38" t="s">
        <v>672</v>
      </c>
    </row>
    <row r="51" spans="1:10" x14ac:dyDescent="0.25">
      <c r="A51" s="29" t="s">
        <v>616</v>
      </c>
      <c r="B51" s="38" t="s">
        <v>673</v>
      </c>
      <c r="C51" s="39" t="s">
        <v>674</v>
      </c>
      <c r="D51" s="38" t="s">
        <v>562</v>
      </c>
      <c r="E51" s="38" t="s">
        <v>658</v>
      </c>
      <c r="F51" s="38" t="s">
        <v>187</v>
      </c>
      <c r="H51" s="29" t="s">
        <v>616</v>
      </c>
      <c r="I51" s="38" t="s">
        <v>675</v>
      </c>
    </row>
    <row r="52" spans="1:10" x14ac:dyDescent="0.25">
      <c r="A52" s="29" t="s">
        <v>616</v>
      </c>
      <c r="B52" s="38" t="s">
        <v>676</v>
      </c>
      <c r="C52" s="38" t="s">
        <v>677</v>
      </c>
      <c r="D52" s="38" t="s">
        <v>562</v>
      </c>
      <c r="E52" s="38" t="s">
        <v>658</v>
      </c>
      <c r="F52" s="38" t="s">
        <v>187</v>
      </c>
      <c r="H52" s="29" t="s">
        <v>616</v>
      </c>
      <c r="I52" s="38" t="s">
        <v>678</v>
      </c>
    </row>
    <row r="53" spans="1:10" x14ac:dyDescent="0.25">
      <c r="A53" s="29" t="s">
        <v>616</v>
      </c>
      <c r="B53" s="38" t="s">
        <v>679</v>
      </c>
      <c r="C53" s="38" t="s">
        <v>680</v>
      </c>
      <c r="D53" s="38" t="s">
        <v>562</v>
      </c>
      <c r="E53" s="38" t="s">
        <v>658</v>
      </c>
      <c r="F53" s="38" t="s">
        <v>564</v>
      </c>
      <c r="G53" s="38" t="s">
        <v>575</v>
      </c>
      <c r="H53" s="29" t="s">
        <v>616</v>
      </c>
    </row>
    <row r="54" spans="1:10" x14ac:dyDescent="0.25">
      <c r="A54" s="29" t="s">
        <v>616</v>
      </c>
      <c r="B54" s="38" t="s">
        <v>681</v>
      </c>
      <c r="C54" s="38" t="s">
        <v>682</v>
      </c>
      <c r="D54" s="38" t="s">
        <v>562</v>
      </c>
      <c r="E54" s="38" t="s">
        <v>658</v>
      </c>
      <c r="F54" s="38" t="s">
        <v>564</v>
      </c>
      <c r="G54" s="38" t="s">
        <v>575</v>
      </c>
      <c r="H54" s="29" t="s">
        <v>616</v>
      </c>
    </row>
    <row r="55" spans="1:10" x14ac:dyDescent="0.25">
      <c r="A55" s="29" t="s">
        <v>616</v>
      </c>
      <c r="B55" s="38" t="s">
        <v>683</v>
      </c>
      <c r="C55" s="38" t="s">
        <v>684</v>
      </c>
      <c r="D55" s="38" t="s">
        <v>562</v>
      </c>
      <c r="E55" s="38" t="s">
        <v>658</v>
      </c>
      <c r="F55" s="38" t="s">
        <v>564</v>
      </c>
      <c r="G55" s="38" t="s">
        <v>627</v>
      </c>
      <c r="H55" s="29" t="s">
        <v>616</v>
      </c>
    </row>
    <row r="56" spans="1:10" x14ac:dyDescent="0.25">
      <c r="A56" s="31" t="s">
        <v>567</v>
      </c>
      <c r="B56" s="39" t="s">
        <v>685</v>
      </c>
      <c r="C56" s="39" t="s">
        <v>686</v>
      </c>
      <c r="D56" s="39" t="s">
        <v>562</v>
      </c>
      <c r="E56" s="39" t="s">
        <v>658</v>
      </c>
      <c r="F56" s="38"/>
      <c r="G56" s="38"/>
      <c r="H56" s="31" t="s">
        <v>567</v>
      </c>
    </row>
    <row r="57" spans="1:10" x14ac:dyDescent="0.25">
      <c r="A57" s="31" t="s">
        <v>567</v>
      </c>
      <c r="B57" s="39" t="s">
        <v>687</v>
      </c>
      <c r="C57" s="39" t="s">
        <v>688</v>
      </c>
      <c r="D57" s="39" t="s">
        <v>562</v>
      </c>
      <c r="E57" s="39" t="s">
        <v>658</v>
      </c>
      <c r="F57" s="38"/>
      <c r="G57" s="38"/>
      <c r="H57" s="31" t="s">
        <v>567</v>
      </c>
    </row>
    <row r="58" spans="1:10" x14ac:dyDescent="0.25">
      <c r="A58" s="31" t="s">
        <v>567</v>
      </c>
      <c r="B58" s="39" t="s">
        <v>689</v>
      </c>
      <c r="C58" s="39" t="s">
        <v>690</v>
      </c>
      <c r="D58" s="39" t="s">
        <v>562</v>
      </c>
      <c r="E58" s="39" t="s">
        <v>658</v>
      </c>
      <c r="F58" s="38"/>
      <c r="G58" s="38"/>
      <c r="H58" s="31" t="s">
        <v>567</v>
      </c>
    </row>
    <row r="59" spans="1:10" x14ac:dyDescent="0.25">
      <c r="A59" s="31" t="s">
        <v>567</v>
      </c>
      <c r="B59" s="39" t="s">
        <v>691</v>
      </c>
      <c r="C59" s="39" t="s">
        <v>692</v>
      </c>
      <c r="D59" s="39" t="s">
        <v>562</v>
      </c>
      <c r="E59" s="39" t="s">
        <v>658</v>
      </c>
      <c r="F59" s="38"/>
      <c r="G59" s="38"/>
      <c r="H59" s="31" t="s">
        <v>567</v>
      </c>
    </row>
    <row r="60" spans="1:10" x14ac:dyDescent="0.25">
      <c r="A60" s="31" t="s">
        <v>567</v>
      </c>
      <c r="B60" s="39" t="s">
        <v>693</v>
      </c>
      <c r="C60" s="39" t="s">
        <v>694</v>
      </c>
      <c r="D60" s="39" t="s">
        <v>562</v>
      </c>
      <c r="E60" s="39" t="s">
        <v>658</v>
      </c>
      <c r="F60" s="38"/>
      <c r="G60" s="38"/>
      <c r="H60" s="31" t="s">
        <v>567</v>
      </c>
    </row>
    <row r="61" spans="1:10" x14ac:dyDescent="0.25">
      <c r="A61" s="31" t="s">
        <v>567</v>
      </c>
      <c r="B61" s="39" t="s">
        <v>695</v>
      </c>
      <c r="C61" s="39" t="s">
        <v>696</v>
      </c>
      <c r="D61" s="39" t="s">
        <v>562</v>
      </c>
      <c r="E61" s="39" t="s">
        <v>658</v>
      </c>
      <c r="F61" s="38"/>
      <c r="G61" s="38"/>
      <c r="H61" s="31" t="s">
        <v>567</v>
      </c>
    </row>
    <row r="62" spans="1:10" x14ac:dyDescent="0.25">
      <c r="A62" s="31" t="s">
        <v>567</v>
      </c>
      <c r="B62" s="39" t="s">
        <v>697</v>
      </c>
      <c r="C62" s="39" t="s">
        <v>698</v>
      </c>
      <c r="D62" s="39" t="s">
        <v>562</v>
      </c>
      <c r="E62" s="39" t="s">
        <v>658</v>
      </c>
      <c r="F62" s="38"/>
      <c r="G62" s="38"/>
      <c r="H62" s="31" t="s">
        <v>567</v>
      </c>
    </row>
    <row r="63" spans="1:10" x14ac:dyDescent="0.25">
      <c r="A63" s="31" t="s">
        <v>567</v>
      </c>
      <c r="B63" s="39" t="s">
        <v>699</v>
      </c>
      <c r="C63" s="39" t="s">
        <v>700</v>
      </c>
      <c r="D63" s="39" t="s">
        <v>562</v>
      </c>
      <c r="E63" s="39" t="s">
        <v>658</v>
      </c>
      <c r="F63" s="38"/>
      <c r="G63" s="38"/>
      <c r="H63" s="31" t="s">
        <v>567</v>
      </c>
    </row>
    <row r="64" spans="1:10" x14ac:dyDescent="0.25">
      <c r="A64" s="31" t="s">
        <v>567</v>
      </c>
      <c r="B64" s="39" t="s">
        <v>701</v>
      </c>
      <c r="C64" s="39" t="s">
        <v>702</v>
      </c>
      <c r="D64" s="39" t="s">
        <v>562</v>
      </c>
      <c r="E64" s="39" t="s">
        <v>658</v>
      </c>
      <c r="F64" s="38"/>
      <c r="G64" s="38"/>
      <c r="H64" s="31" t="s">
        <v>567</v>
      </c>
    </row>
    <row r="65" spans="1:10" x14ac:dyDescent="0.25">
      <c r="A65" s="31" t="s">
        <v>616</v>
      </c>
      <c r="B65" s="30" t="s">
        <v>703</v>
      </c>
      <c r="C65" s="40" t="s">
        <v>704</v>
      </c>
      <c r="D65" s="30" t="s">
        <v>705</v>
      </c>
      <c r="E65" s="30" t="s">
        <v>706</v>
      </c>
      <c r="F65" s="30" t="s">
        <v>187</v>
      </c>
      <c r="H65" s="31" t="s">
        <v>616</v>
      </c>
    </row>
    <row r="66" spans="1:10" x14ac:dyDescent="0.25">
      <c r="A66" s="31" t="s">
        <v>616</v>
      </c>
      <c r="B66" s="30" t="s">
        <v>707</v>
      </c>
      <c r="C66" s="30" t="s">
        <v>708</v>
      </c>
      <c r="D66" s="30" t="s">
        <v>705</v>
      </c>
      <c r="E66" s="30" t="s">
        <v>706</v>
      </c>
      <c r="F66" s="30" t="s">
        <v>187</v>
      </c>
      <c r="H66" s="31" t="s">
        <v>616</v>
      </c>
      <c r="I66" s="30" t="s">
        <v>709</v>
      </c>
      <c r="J66" s="30" t="s">
        <v>710</v>
      </c>
    </row>
    <row r="67" spans="1:10" x14ac:dyDescent="0.25">
      <c r="A67" s="31" t="s">
        <v>616</v>
      </c>
      <c r="B67" s="30" t="s">
        <v>711</v>
      </c>
      <c r="C67" s="40" t="s">
        <v>404</v>
      </c>
      <c r="D67" s="30" t="s">
        <v>705</v>
      </c>
      <c r="E67" s="30" t="s">
        <v>706</v>
      </c>
      <c r="F67" s="30" t="s">
        <v>564</v>
      </c>
      <c r="G67" s="30" t="s">
        <v>575</v>
      </c>
      <c r="H67" s="31" t="s">
        <v>616</v>
      </c>
    </row>
    <row r="68" spans="1:10" x14ac:dyDescent="0.25">
      <c r="A68" s="31" t="s">
        <v>616</v>
      </c>
      <c r="B68" s="30" t="s">
        <v>712</v>
      </c>
      <c r="C68" s="30" t="s">
        <v>713</v>
      </c>
      <c r="D68" s="30" t="s">
        <v>705</v>
      </c>
      <c r="E68" s="30" t="s">
        <v>706</v>
      </c>
      <c r="F68" s="30" t="s">
        <v>187</v>
      </c>
      <c r="H68" s="31" t="s">
        <v>616</v>
      </c>
      <c r="I68" s="30" t="s">
        <v>714</v>
      </c>
      <c r="J68" s="27" t="s">
        <v>715</v>
      </c>
    </row>
    <row r="69" spans="1:10" x14ac:dyDescent="0.25">
      <c r="A69" s="31" t="s">
        <v>616</v>
      </c>
      <c r="B69" s="30" t="s">
        <v>716</v>
      </c>
      <c r="C69" s="30" t="s">
        <v>717</v>
      </c>
      <c r="D69" s="30" t="s">
        <v>705</v>
      </c>
      <c r="E69" s="30" t="s">
        <v>706</v>
      </c>
      <c r="F69" s="30" t="s">
        <v>187</v>
      </c>
      <c r="H69" s="31" t="s">
        <v>616</v>
      </c>
      <c r="I69" s="30" t="s">
        <v>714</v>
      </c>
      <c r="J69" s="27" t="s">
        <v>715</v>
      </c>
    </row>
    <row r="70" spans="1:10" x14ac:dyDescent="0.25">
      <c r="A70" s="31" t="s">
        <v>616</v>
      </c>
      <c r="B70" s="30" t="s">
        <v>718</v>
      </c>
      <c r="C70" s="30" t="s">
        <v>719</v>
      </c>
      <c r="D70" s="30" t="s">
        <v>705</v>
      </c>
      <c r="E70" s="30" t="s">
        <v>706</v>
      </c>
      <c r="F70" s="30" t="s">
        <v>187</v>
      </c>
      <c r="H70" s="31" t="s">
        <v>616</v>
      </c>
      <c r="I70" s="30" t="s">
        <v>714</v>
      </c>
      <c r="J70" s="27" t="s">
        <v>715</v>
      </c>
    </row>
    <row r="71" spans="1:10" x14ac:dyDescent="0.25">
      <c r="A71" s="31" t="s">
        <v>616</v>
      </c>
      <c r="B71" s="30" t="s">
        <v>720</v>
      </c>
      <c r="C71" s="30" t="s">
        <v>721</v>
      </c>
      <c r="D71" s="30" t="s">
        <v>705</v>
      </c>
      <c r="E71" s="30" t="s">
        <v>706</v>
      </c>
      <c r="F71" s="30" t="s">
        <v>187</v>
      </c>
      <c r="H71" s="31" t="s">
        <v>616</v>
      </c>
      <c r="I71" s="30" t="s">
        <v>592</v>
      </c>
    </row>
    <row r="72" spans="1:10" x14ac:dyDescent="0.25">
      <c r="A72" s="31" t="s">
        <v>567</v>
      </c>
      <c r="B72" s="40" t="s">
        <v>722</v>
      </c>
      <c r="C72" s="40" t="s">
        <v>717</v>
      </c>
      <c r="D72" s="40" t="s">
        <v>705</v>
      </c>
      <c r="E72" s="40" t="s">
        <v>706</v>
      </c>
      <c r="F72" s="40" t="s">
        <v>187</v>
      </c>
      <c r="G72" s="41"/>
      <c r="H72" s="31" t="s">
        <v>567</v>
      </c>
    </row>
    <row r="73" spans="1:10" x14ac:dyDescent="0.25">
      <c r="A73" s="31" t="s">
        <v>612</v>
      </c>
      <c r="B73" s="30" t="s">
        <v>723</v>
      </c>
      <c r="C73" s="30" t="s">
        <v>724</v>
      </c>
      <c r="D73" s="30" t="s">
        <v>705</v>
      </c>
      <c r="E73" s="30" t="s">
        <v>706</v>
      </c>
      <c r="F73" s="30" t="s">
        <v>187</v>
      </c>
      <c r="H73" s="31" t="s">
        <v>612</v>
      </c>
    </row>
    <row r="74" spans="1:10" x14ac:dyDescent="0.25">
      <c r="A74" s="31" t="s">
        <v>616</v>
      </c>
      <c r="B74" s="30" t="s">
        <v>725</v>
      </c>
      <c r="C74" s="30" t="s">
        <v>726</v>
      </c>
      <c r="D74" s="30" t="s">
        <v>705</v>
      </c>
      <c r="E74" s="30" t="s">
        <v>706</v>
      </c>
      <c r="F74" s="30" t="s">
        <v>187</v>
      </c>
      <c r="H74" s="31" t="s">
        <v>616</v>
      </c>
      <c r="I74" s="30" t="s">
        <v>727</v>
      </c>
      <c r="J74" s="27" t="s">
        <v>728</v>
      </c>
    </row>
    <row r="75" spans="1:10" x14ac:dyDescent="0.25">
      <c r="A75" s="31" t="s">
        <v>616</v>
      </c>
      <c r="B75" s="30" t="s">
        <v>729</v>
      </c>
      <c r="C75" s="30" t="s">
        <v>730</v>
      </c>
      <c r="D75" s="30" t="s">
        <v>705</v>
      </c>
      <c r="E75" s="30" t="s">
        <v>706</v>
      </c>
      <c r="F75" s="30" t="s">
        <v>187</v>
      </c>
      <c r="H75" s="31" t="s">
        <v>616</v>
      </c>
      <c r="I75" s="30" t="s">
        <v>731</v>
      </c>
    </row>
    <row r="76" spans="1:10" x14ac:dyDescent="0.25">
      <c r="A76" s="30" t="s">
        <v>616</v>
      </c>
      <c r="B76" s="30" t="s">
        <v>732</v>
      </c>
      <c r="C76" s="30" t="s">
        <v>733</v>
      </c>
      <c r="D76" s="30" t="s">
        <v>705</v>
      </c>
      <c r="E76" s="30" t="s">
        <v>706</v>
      </c>
      <c r="F76" s="30" t="s">
        <v>187</v>
      </c>
      <c r="H76" s="30" t="s">
        <v>616</v>
      </c>
      <c r="I76" s="30" t="s">
        <v>727</v>
      </c>
      <c r="J76" s="30" t="s">
        <v>728</v>
      </c>
    </row>
    <row r="77" spans="1:10" x14ac:dyDescent="0.25">
      <c r="A77" s="31" t="s">
        <v>616</v>
      </c>
      <c r="B77" s="30" t="s">
        <v>734</v>
      </c>
      <c r="C77" s="30" t="s">
        <v>735</v>
      </c>
      <c r="D77" s="30" t="s">
        <v>705</v>
      </c>
      <c r="E77" s="30" t="s">
        <v>706</v>
      </c>
      <c r="F77" s="30" t="s">
        <v>187</v>
      </c>
      <c r="H77" s="31" t="s">
        <v>616</v>
      </c>
      <c r="I77" s="30" t="s">
        <v>736</v>
      </c>
      <c r="J77" s="27" t="s">
        <v>737</v>
      </c>
    </row>
    <row r="78" spans="1:10" x14ac:dyDescent="0.25">
      <c r="A78" s="31" t="s">
        <v>567</v>
      </c>
      <c r="B78" s="40" t="s">
        <v>738</v>
      </c>
      <c r="C78" s="40" t="s">
        <v>739</v>
      </c>
      <c r="D78" s="40" t="s">
        <v>705</v>
      </c>
      <c r="E78" s="40" t="s">
        <v>706</v>
      </c>
      <c r="F78" s="40"/>
      <c r="G78" s="41"/>
      <c r="H78" s="31" t="s">
        <v>567</v>
      </c>
    </row>
    <row r="79" spans="1:10" x14ac:dyDescent="0.25">
      <c r="A79" s="31" t="s">
        <v>616</v>
      </c>
      <c r="B79" s="30" t="s">
        <v>740</v>
      </c>
      <c r="C79" s="40" t="s">
        <v>741</v>
      </c>
      <c r="D79" s="30" t="s">
        <v>705</v>
      </c>
      <c r="E79" s="30" t="s">
        <v>706</v>
      </c>
      <c r="F79" s="30" t="s">
        <v>187</v>
      </c>
      <c r="H79" s="31" t="s">
        <v>616</v>
      </c>
      <c r="I79" s="30" t="s">
        <v>582</v>
      </c>
      <c r="J79" s="27" t="s">
        <v>742</v>
      </c>
    </row>
    <row r="80" spans="1:10" x14ac:dyDescent="0.25">
      <c r="A80" s="31" t="s">
        <v>612</v>
      </c>
      <c r="B80" s="30" t="s">
        <v>743</v>
      </c>
      <c r="C80" s="30" t="s">
        <v>744</v>
      </c>
      <c r="D80" s="30" t="s">
        <v>705</v>
      </c>
      <c r="E80" s="30" t="s">
        <v>706</v>
      </c>
      <c r="F80" s="30" t="s">
        <v>564</v>
      </c>
      <c r="G80" s="30" t="s">
        <v>575</v>
      </c>
      <c r="H80" s="31" t="s">
        <v>612</v>
      </c>
    </row>
    <row r="81" spans="1:10" x14ac:dyDescent="0.25">
      <c r="A81" s="31" t="s">
        <v>616</v>
      </c>
      <c r="B81" s="30" t="s">
        <v>745</v>
      </c>
      <c r="C81" s="40" t="s">
        <v>746</v>
      </c>
      <c r="D81" s="30" t="s">
        <v>705</v>
      </c>
      <c r="E81" s="30" t="s">
        <v>706</v>
      </c>
      <c r="F81" s="30" t="s">
        <v>564</v>
      </c>
      <c r="G81" s="30" t="s">
        <v>575</v>
      </c>
      <c r="H81" s="31" t="s">
        <v>616</v>
      </c>
    </row>
    <row r="82" spans="1:10" x14ac:dyDescent="0.25">
      <c r="A82" s="31" t="s">
        <v>612</v>
      </c>
      <c r="B82" s="30" t="s">
        <v>747</v>
      </c>
      <c r="C82" s="30" t="s">
        <v>748</v>
      </c>
      <c r="D82" s="30" t="s">
        <v>705</v>
      </c>
      <c r="E82" s="30" t="s">
        <v>706</v>
      </c>
      <c r="F82" s="30" t="s">
        <v>564</v>
      </c>
      <c r="G82" s="30" t="s">
        <v>575</v>
      </c>
      <c r="H82" s="31" t="s">
        <v>612</v>
      </c>
    </row>
    <row r="83" spans="1:10" x14ac:dyDescent="0.25">
      <c r="A83" s="31" t="s">
        <v>616</v>
      </c>
      <c r="B83" s="30" t="s">
        <v>749</v>
      </c>
      <c r="C83" s="40" t="s">
        <v>750</v>
      </c>
      <c r="D83" s="30" t="s">
        <v>705</v>
      </c>
      <c r="E83" s="30" t="s">
        <v>706</v>
      </c>
      <c r="F83" s="30" t="s">
        <v>564</v>
      </c>
      <c r="G83" s="30" t="s">
        <v>575</v>
      </c>
      <c r="H83" s="31" t="s">
        <v>616</v>
      </c>
    </row>
    <row r="84" spans="1:10" x14ac:dyDescent="0.25">
      <c r="A84" s="31" t="s">
        <v>567</v>
      </c>
      <c r="B84" s="40" t="s">
        <v>751</v>
      </c>
      <c r="C84" s="40" t="s">
        <v>752</v>
      </c>
      <c r="D84" s="30" t="s">
        <v>705</v>
      </c>
      <c r="E84" s="30" t="s">
        <v>706</v>
      </c>
      <c r="F84" s="40"/>
      <c r="G84" s="40"/>
      <c r="H84" s="31" t="s">
        <v>567</v>
      </c>
    </row>
    <row r="85" spans="1:10" x14ac:dyDescent="0.25">
      <c r="A85" s="31" t="s">
        <v>616</v>
      </c>
      <c r="B85" s="30" t="s">
        <v>753</v>
      </c>
      <c r="C85" s="30" t="s">
        <v>754</v>
      </c>
      <c r="D85" s="30" t="s">
        <v>705</v>
      </c>
      <c r="E85" s="30" t="s">
        <v>706</v>
      </c>
      <c r="F85" s="30" t="s">
        <v>564</v>
      </c>
      <c r="G85" s="30" t="s">
        <v>575</v>
      </c>
      <c r="H85" s="31" t="s">
        <v>616</v>
      </c>
    </row>
    <row r="86" spans="1:10" x14ac:dyDescent="0.25">
      <c r="A86" s="31" t="s">
        <v>616</v>
      </c>
      <c r="B86" s="30" t="s">
        <v>755</v>
      </c>
      <c r="C86" s="30" t="s">
        <v>756</v>
      </c>
      <c r="D86" s="30" t="s">
        <v>705</v>
      </c>
      <c r="E86" s="30" t="s">
        <v>706</v>
      </c>
      <c r="F86" s="30" t="s">
        <v>564</v>
      </c>
      <c r="G86" s="30" t="s">
        <v>575</v>
      </c>
      <c r="H86" s="31" t="s">
        <v>616</v>
      </c>
    </row>
    <row r="87" spans="1:10" x14ac:dyDescent="0.25">
      <c r="A87" s="31" t="s">
        <v>567</v>
      </c>
      <c r="B87" s="40" t="s">
        <v>757</v>
      </c>
      <c r="C87" s="40" t="s">
        <v>758</v>
      </c>
      <c r="D87" s="40" t="s">
        <v>705</v>
      </c>
      <c r="E87" s="40" t="s">
        <v>706</v>
      </c>
      <c r="F87" s="40"/>
      <c r="G87" s="41"/>
      <c r="H87" s="31" t="s">
        <v>567</v>
      </c>
    </row>
    <row r="88" spans="1:10" x14ac:dyDescent="0.25">
      <c r="A88" s="31" t="s">
        <v>567</v>
      </c>
      <c r="B88" s="40" t="s">
        <v>759</v>
      </c>
      <c r="C88" s="40" t="s">
        <v>760</v>
      </c>
      <c r="D88" s="40" t="s">
        <v>705</v>
      </c>
      <c r="E88" s="40" t="s">
        <v>706</v>
      </c>
      <c r="F88" s="40"/>
      <c r="G88" s="41"/>
      <c r="H88" s="31" t="s">
        <v>567</v>
      </c>
      <c r="I88" s="40" t="s">
        <v>592</v>
      </c>
    </row>
    <row r="89" spans="1:10" x14ac:dyDescent="0.25">
      <c r="A89" s="31" t="s">
        <v>567</v>
      </c>
      <c r="B89" s="40" t="s">
        <v>761</v>
      </c>
      <c r="C89" s="40" t="s">
        <v>762</v>
      </c>
      <c r="D89" s="40" t="s">
        <v>763</v>
      </c>
      <c r="E89" s="30" t="s">
        <v>764</v>
      </c>
      <c r="H89" s="31" t="s">
        <v>567</v>
      </c>
    </row>
    <row r="90" spans="1:10" x14ac:dyDescent="0.25">
      <c r="A90" s="31" t="s">
        <v>567</v>
      </c>
      <c r="B90" s="40" t="s">
        <v>765</v>
      </c>
      <c r="C90" s="40" t="s">
        <v>766</v>
      </c>
      <c r="D90" s="40" t="s">
        <v>763</v>
      </c>
      <c r="E90" s="30" t="s">
        <v>764</v>
      </c>
      <c r="H90" s="31" t="s">
        <v>567</v>
      </c>
    </row>
    <row r="91" spans="1:10" x14ac:dyDescent="0.25">
      <c r="A91" s="31"/>
      <c r="B91" s="42" t="s">
        <v>767</v>
      </c>
      <c r="C91" s="40"/>
      <c r="D91" s="40"/>
      <c r="E91" s="30"/>
      <c r="H91" s="31"/>
      <c r="I91" s="27" t="s">
        <v>736</v>
      </c>
      <c r="J91" s="27" t="s">
        <v>768</v>
      </c>
    </row>
    <row r="92" spans="1:10" x14ac:dyDescent="0.25">
      <c r="A92" s="31"/>
      <c r="B92" s="42" t="s">
        <v>769</v>
      </c>
      <c r="C92" s="40"/>
      <c r="D92" s="40"/>
      <c r="E92" s="30"/>
      <c r="H92" s="31"/>
      <c r="I92" s="27" t="s">
        <v>592</v>
      </c>
    </row>
    <row r="93" spans="1:10" x14ac:dyDescent="0.25">
      <c r="A93" s="31"/>
      <c r="B93" s="42" t="s">
        <v>770</v>
      </c>
      <c r="C93" s="40"/>
      <c r="D93" s="40"/>
      <c r="E93" s="30"/>
      <c r="H93" s="31"/>
      <c r="I93" s="27" t="s">
        <v>592</v>
      </c>
    </row>
    <row r="94" spans="1:10" x14ac:dyDescent="0.25">
      <c r="A94" s="31" t="s">
        <v>567</v>
      </c>
      <c r="B94" s="40" t="s">
        <v>771</v>
      </c>
      <c r="C94" s="40" t="s">
        <v>772</v>
      </c>
      <c r="D94" s="40" t="s">
        <v>763</v>
      </c>
      <c r="E94" s="30" t="s">
        <v>764</v>
      </c>
      <c r="H94" s="31" t="s">
        <v>567</v>
      </c>
    </row>
    <row r="95" spans="1:10" x14ac:dyDescent="0.25">
      <c r="A95" s="31" t="s">
        <v>567</v>
      </c>
      <c r="B95" s="40" t="s">
        <v>773</v>
      </c>
      <c r="C95" s="40" t="s">
        <v>774</v>
      </c>
      <c r="D95" s="40" t="s">
        <v>763</v>
      </c>
      <c r="E95" s="30" t="s">
        <v>764</v>
      </c>
      <c r="H95" s="31" t="s">
        <v>567</v>
      </c>
    </row>
  </sheetData>
  <autoFilter ref="A2:J95"/>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topLeftCell="A19" zoomScale="80" zoomScaleNormal="80" workbookViewId="0">
      <selection activeCell="C30" sqref="B1:C30"/>
    </sheetView>
  </sheetViews>
  <sheetFormatPr defaultColWidth="9.28515625" defaultRowHeight="12.75" x14ac:dyDescent="0.2"/>
  <cols>
    <col min="1" max="1" width="20.28515625" style="46" customWidth="1"/>
    <col min="2" max="2" width="50.7109375" style="46" customWidth="1"/>
    <col min="3" max="3" width="117.28515625" style="46" customWidth="1"/>
    <col min="4" max="16384" width="9.28515625" style="46"/>
  </cols>
  <sheetData>
    <row r="1" spans="1:3" ht="25.5" x14ac:dyDescent="0.2">
      <c r="A1" s="47" t="s">
        <v>1</v>
      </c>
      <c r="B1" s="47" t="s">
        <v>2</v>
      </c>
      <c r="C1" s="66" t="s">
        <v>3</v>
      </c>
    </row>
    <row r="2" spans="1:3" ht="38.25" x14ac:dyDescent="0.2">
      <c r="A2" s="80" t="s">
        <v>4</v>
      </c>
      <c r="B2" s="67" t="s">
        <v>5</v>
      </c>
      <c r="C2" s="68" t="s">
        <v>6</v>
      </c>
    </row>
    <row r="3" spans="1:3" ht="51" x14ac:dyDescent="0.2">
      <c r="A3" s="81"/>
      <c r="B3" s="67" t="s">
        <v>7</v>
      </c>
      <c r="C3" s="68" t="s">
        <v>776</v>
      </c>
    </row>
    <row r="4" spans="1:3" ht="38.25" x14ac:dyDescent="0.2">
      <c r="A4" s="81"/>
      <c r="B4" s="67" t="s">
        <v>8</v>
      </c>
      <c r="C4" s="68" t="s">
        <v>9</v>
      </c>
    </row>
    <row r="5" spans="1:3" ht="38.25" x14ac:dyDescent="0.2">
      <c r="A5" s="81"/>
      <c r="B5" s="67" t="s">
        <v>10</v>
      </c>
      <c r="C5" s="68" t="s">
        <v>11</v>
      </c>
    </row>
    <row r="6" spans="1:3" ht="57.75" customHeight="1" x14ac:dyDescent="0.2">
      <c r="A6" s="81"/>
      <c r="B6" s="77" t="s">
        <v>12</v>
      </c>
      <c r="C6" s="68" t="s">
        <v>777</v>
      </c>
    </row>
    <row r="7" spans="1:3" ht="45.75" customHeight="1" x14ac:dyDescent="0.2">
      <c r="A7" s="81"/>
      <c r="B7" s="78"/>
      <c r="C7" s="68" t="s">
        <v>13</v>
      </c>
    </row>
    <row r="8" spans="1:3" ht="45" customHeight="1" x14ac:dyDescent="0.2">
      <c r="A8" s="81"/>
      <c r="B8" s="79"/>
      <c r="C8" s="68" t="s">
        <v>14</v>
      </c>
    </row>
    <row r="9" spans="1:3" ht="25.5" x14ac:dyDescent="0.2">
      <c r="A9" s="81"/>
      <c r="B9" s="67" t="s">
        <v>15</v>
      </c>
      <c r="C9" s="68" t="s">
        <v>16</v>
      </c>
    </row>
    <row r="10" spans="1:3" ht="38.25" x14ac:dyDescent="0.2">
      <c r="A10" s="81"/>
      <c r="B10" s="67" t="s">
        <v>17</v>
      </c>
      <c r="C10" s="68" t="s">
        <v>18</v>
      </c>
    </row>
    <row r="11" spans="1:3" ht="38.25" x14ac:dyDescent="0.2">
      <c r="A11" s="81"/>
      <c r="B11" s="67" t="s">
        <v>19</v>
      </c>
      <c r="C11" s="68" t="s">
        <v>20</v>
      </c>
    </row>
    <row r="12" spans="1:3" ht="38.25" x14ac:dyDescent="0.2">
      <c r="A12" s="81"/>
      <c r="B12" s="67" t="s">
        <v>21</v>
      </c>
      <c r="C12" s="68" t="s">
        <v>22</v>
      </c>
    </row>
    <row r="13" spans="1:3" ht="63.75" x14ac:dyDescent="0.2">
      <c r="A13" s="81"/>
      <c r="B13" s="67" t="s">
        <v>23</v>
      </c>
      <c r="C13" s="68" t="s">
        <v>24</v>
      </c>
    </row>
    <row r="14" spans="1:3" ht="38.25" x14ac:dyDescent="0.2">
      <c r="A14" s="81"/>
      <c r="B14" s="77" t="s">
        <v>25</v>
      </c>
      <c r="C14" s="68" t="s">
        <v>26</v>
      </c>
    </row>
    <row r="15" spans="1:3" ht="38.25" x14ac:dyDescent="0.2">
      <c r="A15" s="81"/>
      <c r="B15" s="79"/>
      <c r="C15" s="68" t="s">
        <v>27</v>
      </c>
    </row>
    <row r="16" spans="1:3" ht="17.25" customHeight="1" x14ac:dyDescent="0.2">
      <c r="A16" s="81"/>
      <c r="B16" s="77" t="s">
        <v>28</v>
      </c>
      <c r="C16" s="68" t="s">
        <v>29</v>
      </c>
    </row>
    <row r="17" spans="1:3" ht="33" customHeight="1" x14ac:dyDescent="0.2">
      <c r="A17" s="81"/>
      <c r="B17" s="78"/>
      <c r="C17" s="68" t="s">
        <v>30</v>
      </c>
    </row>
    <row r="18" spans="1:3" ht="19.5" customHeight="1" x14ac:dyDescent="0.2">
      <c r="A18" s="81"/>
      <c r="B18" s="78"/>
      <c r="C18" s="68" t="s">
        <v>31</v>
      </c>
    </row>
    <row r="19" spans="1:3" x14ac:dyDescent="0.2">
      <c r="A19" s="81"/>
      <c r="B19" s="78"/>
      <c r="C19" s="68" t="s">
        <v>32</v>
      </c>
    </row>
    <row r="20" spans="1:3" ht="25.5" x14ac:dyDescent="0.2">
      <c r="A20" s="81"/>
      <c r="B20" s="78"/>
      <c r="C20" s="68" t="s">
        <v>33</v>
      </c>
    </row>
    <row r="21" spans="1:3" x14ac:dyDescent="0.2">
      <c r="A21" s="81"/>
      <c r="B21" s="79"/>
      <c r="C21" s="68" t="s">
        <v>34</v>
      </c>
    </row>
    <row r="22" spans="1:3" x14ac:dyDescent="0.2">
      <c r="A22" s="81"/>
      <c r="B22" s="77" t="s">
        <v>35</v>
      </c>
      <c r="C22" s="68" t="s">
        <v>36</v>
      </c>
    </row>
    <row r="23" spans="1:3" x14ac:dyDescent="0.2">
      <c r="A23" s="81"/>
      <c r="B23" s="78"/>
      <c r="C23" s="68" t="s">
        <v>37</v>
      </c>
    </row>
    <row r="24" spans="1:3" ht="35.25" customHeight="1" x14ac:dyDescent="0.2">
      <c r="A24" s="81"/>
      <c r="B24" s="78"/>
      <c r="C24" s="68" t="s">
        <v>38</v>
      </c>
    </row>
    <row r="25" spans="1:3" ht="18.75" customHeight="1" x14ac:dyDescent="0.2">
      <c r="A25" s="81"/>
      <c r="B25" s="78"/>
      <c r="C25" s="68" t="s">
        <v>39</v>
      </c>
    </row>
    <row r="26" spans="1:3" ht="51.75" customHeight="1" x14ac:dyDescent="0.2">
      <c r="A26" s="81"/>
      <c r="B26" s="67" t="s">
        <v>40</v>
      </c>
      <c r="C26" s="68" t="s">
        <v>41</v>
      </c>
    </row>
    <row r="27" spans="1:3" ht="44.25" customHeight="1" x14ac:dyDescent="0.2">
      <c r="A27" s="81"/>
      <c r="B27" s="67" t="s">
        <v>42</v>
      </c>
      <c r="C27" s="68" t="s">
        <v>43</v>
      </c>
    </row>
    <row r="28" spans="1:3" ht="35.25" customHeight="1" x14ac:dyDescent="0.2">
      <c r="A28" s="81"/>
      <c r="B28" s="67" t="s">
        <v>44</v>
      </c>
      <c r="C28" s="68" t="s">
        <v>45</v>
      </c>
    </row>
    <row r="29" spans="1:3" ht="69" customHeight="1" x14ac:dyDescent="0.2">
      <c r="A29" s="81"/>
      <c r="B29" s="67" t="s">
        <v>46</v>
      </c>
      <c r="C29" s="68" t="s">
        <v>47</v>
      </c>
    </row>
    <row r="30" spans="1:3" ht="50.25" customHeight="1" x14ac:dyDescent="0.2">
      <c r="A30" s="81"/>
      <c r="B30" s="67" t="s">
        <v>48</v>
      </c>
      <c r="C30" s="68" t="s">
        <v>778</v>
      </c>
    </row>
  </sheetData>
  <mergeCells count="5">
    <mergeCell ref="B6:B8"/>
    <mergeCell ref="B14:B15"/>
    <mergeCell ref="B16:B21"/>
    <mergeCell ref="B22:B25"/>
    <mergeCell ref="A2:A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6"/>
  <sheetViews>
    <sheetView showGridLines="0" zoomScaleNormal="100" workbookViewId="0">
      <selection activeCell="E16" sqref="B5:E16"/>
    </sheetView>
  </sheetViews>
  <sheetFormatPr defaultRowHeight="12.75" x14ac:dyDescent="0.2"/>
  <cols>
    <col min="2" max="2" width="20.28515625" customWidth="1"/>
    <col min="3" max="3" width="13.28515625" customWidth="1"/>
    <col min="4" max="4" width="89.85546875" customWidth="1"/>
    <col min="5" max="5" width="64" customWidth="1"/>
  </cols>
  <sheetData>
    <row r="3" spans="2:5" x14ac:dyDescent="0.2">
      <c r="B3" s="62" t="s">
        <v>49</v>
      </c>
    </row>
    <row r="5" spans="2:5" ht="23.25" customHeight="1" x14ac:dyDescent="0.2">
      <c r="B5" s="47" t="s">
        <v>50</v>
      </c>
      <c r="C5" s="47" t="s">
        <v>51</v>
      </c>
      <c r="D5" s="47" t="s">
        <v>49</v>
      </c>
      <c r="E5" s="47" t="s">
        <v>52</v>
      </c>
    </row>
    <row r="6" spans="2:5" x14ac:dyDescent="0.2">
      <c r="B6" s="51">
        <v>1</v>
      </c>
      <c r="C6" s="51" t="s">
        <v>53</v>
      </c>
      <c r="D6" s="50" t="s">
        <v>54</v>
      </c>
      <c r="E6" s="51" t="s">
        <v>55</v>
      </c>
    </row>
    <row r="7" spans="2:5" x14ac:dyDescent="0.2">
      <c r="B7" s="51">
        <v>2</v>
      </c>
      <c r="C7" s="51" t="s">
        <v>56</v>
      </c>
      <c r="D7" s="50" t="s">
        <v>779</v>
      </c>
      <c r="E7" s="51" t="s">
        <v>57</v>
      </c>
    </row>
    <row r="8" spans="2:5" x14ac:dyDescent="0.2">
      <c r="B8" s="56">
        <v>3</v>
      </c>
      <c r="C8" s="56" t="s">
        <v>58</v>
      </c>
      <c r="D8" s="57" t="s">
        <v>59</v>
      </c>
      <c r="E8" s="56" t="s">
        <v>55</v>
      </c>
    </row>
    <row r="9" spans="2:5" x14ac:dyDescent="0.2">
      <c r="B9" s="51">
        <v>4</v>
      </c>
      <c r="C9" s="51" t="s">
        <v>60</v>
      </c>
      <c r="D9" s="50" t="s">
        <v>61</v>
      </c>
      <c r="E9" s="51" t="s">
        <v>55</v>
      </c>
    </row>
    <row r="10" spans="2:5" ht="25.5" x14ac:dyDescent="0.2">
      <c r="B10" s="56">
        <v>5</v>
      </c>
      <c r="C10" s="56" t="s">
        <v>62</v>
      </c>
      <c r="D10" s="57" t="s">
        <v>63</v>
      </c>
      <c r="E10" s="56" t="s">
        <v>64</v>
      </c>
    </row>
    <row r="11" spans="2:5" x14ac:dyDescent="0.2">
      <c r="B11" s="51">
        <v>6</v>
      </c>
      <c r="C11" s="51" t="s">
        <v>65</v>
      </c>
      <c r="D11" s="50" t="s">
        <v>66</v>
      </c>
      <c r="E11" s="51" t="s">
        <v>67</v>
      </c>
    </row>
    <row r="13" spans="2:5" x14ac:dyDescent="0.2">
      <c r="C13" s="45"/>
    </row>
    <row r="15" spans="2:5" ht="25.5" x14ac:dyDescent="0.2">
      <c r="B15" s="56" t="s">
        <v>68</v>
      </c>
    </row>
    <row r="16" spans="2:5" x14ac:dyDescent="0.2">
      <c r="B16" s="51" t="s">
        <v>69</v>
      </c>
    </row>
  </sheetData>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42"/>
  <sheetViews>
    <sheetView showGridLines="0" topLeftCell="A28" zoomScale="80" zoomScaleNormal="80" workbookViewId="0">
      <selection activeCell="E25" sqref="E25"/>
    </sheetView>
  </sheetViews>
  <sheetFormatPr defaultColWidth="9.28515625" defaultRowHeight="12.75" x14ac:dyDescent="0.2"/>
  <cols>
    <col min="1" max="1" width="9.28515625" style="46"/>
    <col min="2" max="2" width="11.7109375" style="46" customWidth="1"/>
    <col min="3" max="3" width="16.85546875" style="46" customWidth="1"/>
    <col min="4" max="4" width="24.5703125" style="46" customWidth="1"/>
    <col min="5" max="5" width="36.28515625" style="46" customWidth="1"/>
    <col min="6" max="6" width="25.7109375" style="46" bestFit="1" customWidth="1"/>
    <col min="7" max="7" width="45.7109375" style="46" customWidth="1"/>
    <col min="8" max="8" width="46.7109375" style="46" customWidth="1"/>
    <col min="9" max="9" width="17" style="46" customWidth="1"/>
    <col min="10" max="16384" width="9.28515625" style="46"/>
  </cols>
  <sheetData>
    <row r="3" spans="1:9" x14ac:dyDescent="0.2">
      <c r="B3" s="48" t="s">
        <v>70</v>
      </c>
      <c r="C3" s="48"/>
    </row>
    <row r="5" spans="1:9" ht="20.25" customHeight="1" x14ac:dyDescent="0.2">
      <c r="B5" s="101" t="s">
        <v>71</v>
      </c>
      <c r="C5" s="102"/>
      <c r="D5" s="88" t="s">
        <v>72</v>
      </c>
      <c r="E5" s="89"/>
      <c r="F5" s="88" t="s">
        <v>73</v>
      </c>
      <c r="G5" s="89"/>
      <c r="H5" s="88" t="s">
        <v>74</v>
      </c>
      <c r="I5" s="89"/>
    </row>
    <row r="6" spans="1:9" ht="31.5" customHeight="1" x14ac:dyDescent="0.2">
      <c r="A6" s="49"/>
      <c r="B6" s="94" t="s">
        <v>75</v>
      </c>
      <c r="C6" s="95"/>
      <c r="D6" s="82" t="s">
        <v>76</v>
      </c>
      <c r="E6" s="83"/>
      <c r="F6" s="82" t="s">
        <v>77</v>
      </c>
      <c r="G6" s="83"/>
      <c r="H6" s="82" t="s">
        <v>78</v>
      </c>
      <c r="I6" s="83"/>
    </row>
    <row r="7" spans="1:9" ht="25.15" customHeight="1" x14ac:dyDescent="0.2">
      <c r="B7" s="94" t="s">
        <v>79</v>
      </c>
      <c r="C7" s="95"/>
      <c r="D7" s="84" t="s">
        <v>80</v>
      </c>
      <c r="E7" s="85"/>
      <c r="F7" s="85"/>
      <c r="G7" s="85"/>
      <c r="H7" s="85"/>
      <c r="I7" s="85"/>
    </row>
    <row r="8" spans="1:9" ht="27" customHeight="1" x14ac:dyDescent="0.2">
      <c r="B8" s="94" t="s">
        <v>81</v>
      </c>
      <c r="C8" s="95"/>
      <c r="D8" s="92" t="s">
        <v>82</v>
      </c>
      <c r="E8" s="93"/>
      <c r="F8" s="92" t="s">
        <v>83</v>
      </c>
      <c r="G8" s="93"/>
      <c r="H8" s="82" t="s">
        <v>84</v>
      </c>
      <c r="I8" s="83"/>
    </row>
    <row r="9" spans="1:9" ht="44.25" customHeight="1" x14ac:dyDescent="0.2">
      <c r="B9" s="94" t="s">
        <v>85</v>
      </c>
      <c r="C9" s="95"/>
      <c r="D9" s="92" t="s">
        <v>86</v>
      </c>
      <c r="E9" s="93"/>
      <c r="F9" s="92" t="s">
        <v>87</v>
      </c>
      <c r="G9" s="93"/>
      <c r="H9" s="82" t="s">
        <v>88</v>
      </c>
      <c r="I9" s="83"/>
    </row>
    <row r="10" spans="1:9" ht="27" customHeight="1" x14ac:dyDescent="0.2">
      <c r="B10" s="94" t="s">
        <v>89</v>
      </c>
      <c r="C10" s="95"/>
      <c r="D10" s="92" t="s">
        <v>90</v>
      </c>
      <c r="E10" s="93"/>
      <c r="F10" s="92" t="s">
        <v>91</v>
      </c>
      <c r="G10" s="93"/>
      <c r="H10" s="82" t="s">
        <v>92</v>
      </c>
      <c r="I10" s="83"/>
    </row>
    <row r="11" spans="1:9" ht="99" customHeight="1" x14ac:dyDescent="0.2">
      <c r="B11" s="94" t="s">
        <v>93</v>
      </c>
      <c r="C11" s="95"/>
      <c r="D11" s="92" t="s">
        <v>94</v>
      </c>
      <c r="E11" s="93"/>
      <c r="F11" s="92" t="s">
        <v>95</v>
      </c>
      <c r="G11" s="93"/>
      <c r="H11" s="82" t="s">
        <v>96</v>
      </c>
      <c r="I11" s="83"/>
    </row>
    <row r="12" spans="1:9" ht="50.45" customHeight="1" x14ac:dyDescent="0.2">
      <c r="B12" s="94" t="s">
        <v>97</v>
      </c>
      <c r="C12" s="95"/>
      <c r="D12" s="92" t="s">
        <v>98</v>
      </c>
      <c r="E12" s="93"/>
      <c r="F12" s="92" t="s">
        <v>99</v>
      </c>
      <c r="G12" s="93"/>
      <c r="H12" s="82" t="s">
        <v>100</v>
      </c>
      <c r="I12" s="83"/>
    </row>
    <row r="13" spans="1:9" ht="24.75" customHeight="1" x14ac:dyDescent="0.2">
      <c r="B13" s="94" t="s">
        <v>101</v>
      </c>
      <c r="C13" s="95"/>
      <c r="D13" s="84" t="s">
        <v>102</v>
      </c>
      <c r="E13" s="85"/>
      <c r="F13" s="85"/>
      <c r="G13" s="85"/>
      <c r="H13" s="85"/>
      <c r="I13" s="85"/>
    </row>
    <row r="16" spans="1:9" x14ac:dyDescent="0.2">
      <c r="B16" s="48" t="s">
        <v>103</v>
      </c>
      <c r="C16" s="48"/>
    </row>
    <row r="18" spans="2:22" ht="19.5" customHeight="1" x14ac:dyDescent="0.2">
      <c r="B18" s="101" t="s">
        <v>104</v>
      </c>
      <c r="C18" s="102"/>
      <c r="D18" s="88" t="s">
        <v>105</v>
      </c>
      <c r="E18" s="90"/>
      <c r="F18" s="90"/>
      <c r="G18" s="90"/>
      <c r="H18" s="90"/>
      <c r="I18" s="89"/>
    </row>
    <row r="19" spans="2:22" ht="32.450000000000003" customHeight="1" x14ac:dyDescent="0.2">
      <c r="B19" s="94" t="s">
        <v>106</v>
      </c>
      <c r="C19" s="95"/>
      <c r="D19" s="82" t="s">
        <v>107</v>
      </c>
      <c r="E19" s="91"/>
      <c r="F19" s="91"/>
      <c r="G19" s="91"/>
      <c r="H19" s="91"/>
      <c r="I19" s="83"/>
    </row>
    <row r="20" spans="2:22" s="49" customFormat="1" ht="30" customHeight="1" x14ac:dyDescent="0.2">
      <c r="B20" s="94" t="s">
        <v>108</v>
      </c>
      <c r="C20" s="95"/>
      <c r="D20" s="82" t="s">
        <v>109</v>
      </c>
      <c r="E20" s="91"/>
      <c r="F20" s="91"/>
      <c r="G20" s="91"/>
      <c r="H20" s="91"/>
      <c r="I20" s="83"/>
      <c r="V20" s="46"/>
    </row>
    <row r="21" spans="2:22" ht="42" customHeight="1" x14ac:dyDescent="0.2">
      <c r="B21" s="94" t="s">
        <v>110</v>
      </c>
      <c r="C21" s="95"/>
      <c r="D21" s="82" t="s">
        <v>111</v>
      </c>
      <c r="E21" s="91"/>
      <c r="F21" s="91"/>
      <c r="G21" s="91"/>
      <c r="H21" s="91"/>
      <c r="I21" s="83"/>
    </row>
    <row r="22" spans="2:22" ht="36" customHeight="1" x14ac:dyDescent="0.2">
      <c r="B22" s="94" t="s">
        <v>112</v>
      </c>
      <c r="C22" s="95"/>
      <c r="D22" s="82" t="s">
        <v>113</v>
      </c>
      <c r="E22" s="91"/>
      <c r="F22" s="91"/>
      <c r="G22" s="91"/>
      <c r="H22" s="91"/>
      <c r="I22" s="83"/>
    </row>
    <row r="23" spans="2:22" ht="27.6" customHeight="1" x14ac:dyDescent="0.2">
      <c r="B23" s="94" t="s">
        <v>114</v>
      </c>
      <c r="C23" s="95"/>
      <c r="D23" s="82" t="s">
        <v>780</v>
      </c>
      <c r="E23" s="91"/>
      <c r="F23" s="91"/>
      <c r="G23" s="91"/>
      <c r="H23" s="91"/>
      <c r="I23" s="83"/>
    </row>
    <row r="24" spans="2:22" ht="39.75" customHeight="1" x14ac:dyDescent="0.2">
      <c r="B24" s="94" t="s">
        <v>115</v>
      </c>
      <c r="C24" s="95"/>
      <c r="D24" s="82" t="s">
        <v>116</v>
      </c>
      <c r="E24" s="91"/>
      <c r="F24" s="91"/>
      <c r="G24" s="91"/>
      <c r="H24" s="91"/>
      <c r="I24" s="83"/>
    </row>
    <row r="27" spans="2:22" x14ac:dyDescent="0.2">
      <c r="B27" s="48" t="s">
        <v>117</v>
      </c>
      <c r="D27" s="48"/>
      <c r="E27" s="48"/>
    </row>
    <row r="29" spans="2:22" ht="18" customHeight="1" x14ac:dyDescent="0.2">
      <c r="B29" s="65" t="s">
        <v>118</v>
      </c>
      <c r="C29" s="65" t="s">
        <v>119</v>
      </c>
      <c r="D29" s="65" t="s">
        <v>120</v>
      </c>
    </row>
    <row r="30" spans="2:22" ht="18" customHeight="1" x14ac:dyDescent="0.2">
      <c r="B30" s="51">
        <v>0</v>
      </c>
      <c r="C30" s="51" t="s">
        <v>121</v>
      </c>
      <c r="D30" s="51" t="s">
        <v>121</v>
      </c>
    </row>
    <row r="31" spans="2:22" ht="18" customHeight="1" x14ac:dyDescent="0.2">
      <c r="B31" s="51">
        <v>1</v>
      </c>
      <c r="C31" s="51" t="s">
        <v>122</v>
      </c>
      <c r="D31" s="51" t="s">
        <v>122</v>
      </c>
    </row>
    <row r="32" spans="2:22" ht="18" customHeight="1" x14ac:dyDescent="0.2">
      <c r="B32" s="51">
        <v>2</v>
      </c>
      <c r="C32" s="51" t="s">
        <v>123</v>
      </c>
      <c r="D32" s="51" t="s">
        <v>123</v>
      </c>
    </row>
    <row r="33" spans="2:6" ht="18" customHeight="1" x14ac:dyDescent="0.2">
      <c r="B33" s="51">
        <v>3</v>
      </c>
      <c r="C33" s="51" t="s">
        <v>124</v>
      </c>
      <c r="D33" s="51" t="s">
        <v>124</v>
      </c>
    </row>
    <row r="36" spans="2:6" x14ac:dyDescent="0.2">
      <c r="B36" s="48" t="s">
        <v>125</v>
      </c>
    </row>
    <row r="38" spans="2:6" ht="21" customHeight="1" x14ac:dyDescent="0.2">
      <c r="B38" s="96" t="s">
        <v>126</v>
      </c>
      <c r="C38" s="99"/>
      <c r="D38" s="86" t="s">
        <v>127</v>
      </c>
      <c r="E38" s="87"/>
      <c r="F38" s="87"/>
    </row>
    <row r="39" spans="2:6" ht="24" customHeight="1" x14ac:dyDescent="0.2">
      <c r="B39" s="97"/>
      <c r="C39" s="100"/>
      <c r="D39" s="63" t="s">
        <v>128</v>
      </c>
      <c r="E39" s="63" t="s">
        <v>129</v>
      </c>
      <c r="F39" s="63" t="s">
        <v>130</v>
      </c>
    </row>
    <row r="40" spans="2:6" ht="24" customHeight="1" x14ac:dyDescent="0.2">
      <c r="B40" s="97"/>
      <c r="C40" s="64" t="s">
        <v>131</v>
      </c>
      <c r="D40" s="69" t="s">
        <v>132</v>
      </c>
      <c r="E40" s="70" t="s">
        <v>133</v>
      </c>
      <c r="F40" s="71" t="s">
        <v>134</v>
      </c>
    </row>
    <row r="41" spans="2:6" ht="24" customHeight="1" x14ac:dyDescent="0.2">
      <c r="B41" s="97"/>
      <c r="C41" s="64" t="s">
        <v>135</v>
      </c>
      <c r="D41" s="72" t="s">
        <v>136</v>
      </c>
      <c r="E41" s="69" t="s">
        <v>137</v>
      </c>
      <c r="F41" s="70" t="s">
        <v>138</v>
      </c>
    </row>
    <row r="42" spans="2:6" ht="24" customHeight="1" x14ac:dyDescent="0.2">
      <c r="B42" s="98"/>
      <c r="C42" s="64" t="s">
        <v>139</v>
      </c>
      <c r="D42" s="72" t="s">
        <v>140</v>
      </c>
      <c r="E42" s="72" t="s">
        <v>141</v>
      </c>
      <c r="F42" s="69" t="s">
        <v>142</v>
      </c>
    </row>
  </sheetData>
  <mergeCells count="49">
    <mergeCell ref="B5:C5"/>
    <mergeCell ref="B6:C6"/>
    <mergeCell ref="B7:C7"/>
    <mergeCell ref="B8:C8"/>
    <mergeCell ref="B9:C9"/>
    <mergeCell ref="F10:G10"/>
    <mergeCell ref="B22:C22"/>
    <mergeCell ref="H10:I10"/>
    <mergeCell ref="B38:B42"/>
    <mergeCell ref="C38:C39"/>
    <mergeCell ref="B10:C10"/>
    <mergeCell ref="B11:C11"/>
    <mergeCell ref="B12:C12"/>
    <mergeCell ref="B13:C13"/>
    <mergeCell ref="B18:C18"/>
    <mergeCell ref="B19:C19"/>
    <mergeCell ref="B20:C20"/>
    <mergeCell ref="H5:I5"/>
    <mergeCell ref="B21:C21"/>
    <mergeCell ref="H8:I8"/>
    <mergeCell ref="B23:C23"/>
    <mergeCell ref="B24:C24"/>
    <mergeCell ref="D5:E5"/>
    <mergeCell ref="D6:E6"/>
    <mergeCell ref="D8:E8"/>
    <mergeCell ref="D9:E9"/>
    <mergeCell ref="D10:E10"/>
    <mergeCell ref="D11:E11"/>
    <mergeCell ref="D12:E12"/>
    <mergeCell ref="D24:I24"/>
    <mergeCell ref="F6:G6"/>
    <mergeCell ref="F8:G8"/>
    <mergeCell ref="F9:G9"/>
    <mergeCell ref="H6:I6"/>
    <mergeCell ref="H9:I9"/>
    <mergeCell ref="D7:I7"/>
    <mergeCell ref="D38:F38"/>
    <mergeCell ref="F5:G5"/>
    <mergeCell ref="D13:I13"/>
    <mergeCell ref="D18:I18"/>
    <mergeCell ref="D19:I19"/>
    <mergeCell ref="D20:I20"/>
    <mergeCell ref="D21:I21"/>
    <mergeCell ref="D22:I22"/>
    <mergeCell ref="D23:I23"/>
    <mergeCell ref="F11:G11"/>
    <mergeCell ref="F12:G12"/>
    <mergeCell ref="H11:I11"/>
    <mergeCell ref="H12:I1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zoomScale="80" zoomScaleNormal="80" workbookViewId="0">
      <selection activeCell="B23" sqref="B4:B23"/>
    </sheetView>
  </sheetViews>
  <sheetFormatPr defaultColWidth="14.42578125" defaultRowHeight="12.75" x14ac:dyDescent="0.2"/>
  <cols>
    <col min="1" max="1" width="10.28515625" customWidth="1"/>
    <col min="2" max="2" width="41.5703125" customWidth="1"/>
    <col min="3" max="3" width="23.28515625" customWidth="1"/>
    <col min="4" max="4" width="26.28515625" customWidth="1"/>
    <col min="5" max="11" width="20.42578125" customWidth="1"/>
    <col min="12" max="12" width="18.42578125" customWidth="1"/>
  </cols>
  <sheetData>
    <row r="1" spans="1:12" ht="13.15" customHeight="1" x14ac:dyDescent="0.2">
      <c r="A1" s="44"/>
      <c r="B1" s="44"/>
      <c r="C1" s="44"/>
      <c r="D1" s="88" t="s">
        <v>143</v>
      </c>
      <c r="E1" s="90"/>
      <c r="F1" s="90"/>
      <c r="G1" s="90"/>
      <c r="H1" s="90"/>
      <c r="I1" s="90"/>
      <c r="J1" s="90"/>
      <c r="K1" s="89"/>
      <c r="L1" s="103" t="s">
        <v>144</v>
      </c>
    </row>
    <row r="2" spans="1:12" ht="13.15" customHeight="1" x14ac:dyDescent="0.2">
      <c r="A2" s="44"/>
      <c r="B2" s="44"/>
      <c r="C2" s="44"/>
      <c r="D2" s="54">
        <v>0.1</v>
      </c>
      <c r="E2" s="54">
        <v>0.1</v>
      </c>
      <c r="F2" s="54">
        <v>0.1</v>
      </c>
      <c r="G2" s="54">
        <v>0.1</v>
      </c>
      <c r="H2" s="54">
        <v>0.15</v>
      </c>
      <c r="I2" s="54">
        <v>0.15</v>
      </c>
      <c r="J2" s="54">
        <v>0.15</v>
      </c>
      <c r="K2" s="54">
        <v>0.15</v>
      </c>
      <c r="L2" s="104"/>
    </row>
    <row r="3" spans="1:12" ht="46.5" customHeight="1" x14ac:dyDescent="0.2">
      <c r="A3" s="47" t="s">
        <v>50</v>
      </c>
      <c r="B3" s="47" t="s">
        <v>2</v>
      </c>
      <c r="C3" s="47" t="s">
        <v>145</v>
      </c>
      <c r="D3" s="47" t="s">
        <v>146</v>
      </c>
      <c r="E3" s="47" t="s">
        <v>147</v>
      </c>
      <c r="F3" s="47" t="s">
        <v>148</v>
      </c>
      <c r="G3" s="47" t="s">
        <v>149</v>
      </c>
      <c r="H3" s="47" t="s">
        <v>150</v>
      </c>
      <c r="I3" s="47" t="s">
        <v>151</v>
      </c>
      <c r="J3" s="47" t="s">
        <v>152</v>
      </c>
      <c r="K3" s="47" t="s">
        <v>153</v>
      </c>
      <c r="L3" s="105"/>
    </row>
    <row r="4" spans="1:12" x14ac:dyDescent="0.2">
      <c r="A4" s="51">
        <v>1</v>
      </c>
      <c r="B4" s="52" t="s">
        <v>5</v>
      </c>
      <c r="C4" s="58" t="s">
        <v>154</v>
      </c>
      <c r="D4" s="51">
        <v>3</v>
      </c>
      <c r="E4" s="51">
        <v>3</v>
      </c>
      <c r="F4" s="51">
        <v>1</v>
      </c>
      <c r="G4" s="51">
        <v>3</v>
      </c>
      <c r="H4" s="51">
        <v>3</v>
      </c>
      <c r="I4" s="51">
        <v>3</v>
      </c>
      <c r="J4" s="51">
        <v>3</v>
      </c>
      <c r="K4" s="51">
        <v>3</v>
      </c>
      <c r="L4" s="51">
        <f>D4*$D$2+E4*$E$2+F4*$F$2+G4*$G$2+H4*$H$2+I4*$I$2+J4*$J$2+K4*$K$2</f>
        <v>2.8</v>
      </c>
    </row>
    <row r="5" spans="1:12" x14ac:dyDescent="0.2">
      <c r="A5" s="51">
        <v>2</v>
      </c>
      <c r="B5" s="52" t="s">
        <v>7</v>
      </c>
      <c r="C5" s="58" t="s">
        <v>56</v>
      </c>
      <c r="D5" s="51">
        <v>3</v>
      </c>
      <c r="E5" s="51">
        <v>2</v>
      </c>
      <c r="F5" s="51">
        <v>3</v>
      </c>
      <c r="G5" s="51">
        <v>1</v>
      </c>
      <c r="H5" s="51">
        <v>3</v>
      </c>
      <c r="I5" s="51">
        <v>3</v>
      </c>
      <c r="J5" s="51">
        <v>1</v>
      </c>
      <c r="K5" s="51">
        <v>3</v>
      </c>
      <c r="L5" s="51">
        <f t="shared" ref="L5:L20" si="0">D5*$D$2+E5*$E$2+F5*$F$2+G5*$G$2+H5*$H$2+I5*$I$2+J5*$J$2+K5*$K$2</f>
        <v>2.4</v>
      </c>
    </row>
    <row r="6" spans="1:12" x14ac:dyDescent="0.2">
      <c r="A6" s="51">
        <v>3</v>
      </c>
      <c r="B6" s="52" t="s">
        <v>8</v>
      </c>
      <c r="C6" s="58" t="s">
        <v>62</v>
      </c>
      <c r="D6" s="51">
        <v>3</v>
      </c>
      <c r="E6" s="51">
        <v>3</v>
      </c>
      <c r="F6" s="51">
        <v>3</v>
      </c>
      <c r="G6" s="51">
        <v>3</v>
      </c>
      <c r="H6" s="51">
        <v>1</v>
      </c>
      <c r="I6" s="51">
        <v>1</v>
      </c>
      <c r="J6" s="51">
        <v>3</v>
      </c>
      <c r="K6" s="51">
        <v>2</v>
      </c>
      <c r="L6" s="51">
        <f t="shared" si="0"/>
        <v>2.25</v>
      </c>
    </row>
    <row r="7" spans="1:12" x14ac:dyDescent="0.2">
      <c r="A7" s="51">
        <v>4</v>
      </c>
      <c r="B7" s="52" t="s">
        <v>10</v>
      </c>
      <c r="C7" s="52"/>
      <c r="D7" s="51">
        <v>1</v>
      </c>
      <c r="E7" s="51">
        <v>3</v>
      </c>
      <c r="F7" s="51">
        <v>2</v>
      </c>
      <c r="G7" s="51">
        <v>2</v>
      </c>
      <c r="H7" s="51">
        <v>3</v>
      </c>
      <c r="I7" s="51">
        <v>3</v>
      </c>
      <c r="J7" s="51">
        <v>2</v>
      </c>
      <c r="K7" s="51">
        <v>2</v>
      </c>
      <c r="L7" s="51">
        <f t="shared" si="0"/>
        <v>2.2999999999999998</v>
      </c>
    </row>
    <row r="8" spans="1:12" x14ac:dyDescent="0.2">
      <c r="A8" s="51">
        <v>5</v>
      </c>
      <c r="B8" s="53" t="s">
        <v>12</v>
      </c>
      <c r="C8" s="53"/>
      <c r="D8" s="51">
        <v>3</v>
      </c>
      <c r="E8" s="51">
        <v>3</v>
      </c>
      <c r="F8" s="51">
        <v>3</v>
      </c>
      <c r="G8" s="51">
        <v>3</v>
      </c>
      <c r="H8" s="51">
        <v>3</v>
      </c>
      <c r="I8" s="51">
        <v>2</v>
      </c>
      <c r="J8" s="51">
        <v>1</v>
      </c>
      <c r="K8" s="51">
        <v>2</v>
      </c>
      <c r="L8" s="51">
        <f t="shared" si="0"/>
        <v>2.4</v>
      </c>
    </row>
    <row r="9" spans="1:12" x14ac:dyDescent="0.2">
      <c r="A9" s="51">
        <v>6</v>
      </c>
      <c r="B9" s="52" t="s">
        <v>15</v>
      </c>
      <c r="C9" s="52"/>
      <c r="D9" s="51">
        <v>2</v>
      </c>
      <c r="E9" s="51">
        <v>3</v>
      </c>
      <c r="F9" s="51">
        <v>3</v>
      </c>
      <c r="G9" s="51">
        <v>3</v>
      </c>
      <c r="H9" s="51">
        <v>1</v>
      </c>
      <c r="I9" s="51">
        <v>3</v>
      </c>
      <c r="J9" s="51">
        <v>2</v>
      </c>
      <c r="K9" s="51">
        <v>3</v>
      </c>
      <c r="L9" s="51">
        <f t="shared" si="0"/>
        <v>2.4500000000000002</v>
      </c>
    </row>
    <row r="10" spans="1:12" x14ac:dyDescent="0.2">
      <c r="A10" s="51">
        <v>7</v>
      </c>
      <c r="B10" s="52" t="s">
        <v>17</v>
      </c>
      <c r="C10" s="52"/>
      <c r="D10" s="51">
        <v>2</v>
      </c>
      <c r="E10" s="51">
        <v>1</v>
      </c>
      <c r="F10" s="51">
        <v>1</v>
      </c>
      <c r="G10" s="51">
        <v>2</v>
      </c>
      <c r="H10" s="51">
        <v>3</v>
      </c>
      <c r="I10" s="51">
        <v>2</v>
      </c>
      <c r="J10" s="51">
        <v>1</v>
      </c>
      <c r="K10" s="51">
        <v>3</v>
      </c>
      <c r="L10" s="51">
        <f t="shared" si="0"/>
        <v>1.95</v>
      </c>
    </row>
    <row r="11" spans="1:12" x14ac:dyDescent="0.2">
      <c r="A11" s="51">
        <v>8</v>
      </c>
      <c r="B11" s="52" t="s">
        <v>19</v>
      </c>
      <c r="C11" s="52"/>
      <c r="D11" s="51">
        <v>2</v>
      </c>
      <c r="E11" s="51">
        <v>3</v>
      </c>
      <c r="F11" s="51">
        <v>3</v>
      </c>
      <c r="G11" s="51">
        <v>3</v>
      </c>
      <c r="H11" s="51">
        <v>3</v>
      </c>
      <c r="I11" s="51">
        <v>3</v>
      </c>
      <c r="J11" s="51">
        <v>1</v>
      </c>
      <c r="K11" s="51">
        <v>2</v>
      </c>
      <c r="L11" s="51">
        <f t="shared" si="0"/>
        <v>2.4499999999999997</v>
      </c>
    </row>
    <row r="12" spans="1:12" x14ac:dyDescent="0.2">
      <c r="A12" s="51">
        <v>9</v>
      </c>
      <c r="B12" s="52" t="s">
        <v>21</v>
      </c>
      <c r="C12" s="52"/>
      <c r="D12" s="51">
        <v>3</v>
      </c>
      <c r="E12" s="51">
        <v>3</v>
      </c>
      <c r="F12" s="51">
        <v>3</v>
      </c>
      <c r="G12" s="51">
        <v>3</v>
      </c>
      <c r="H12" s="51">
        <v>3</v>
      </c>
      <c r="I12" s="51">
        <v>3</v>
      </c>
      <c r="J12" s="51">
        <v>3</v>
      </c>
      <c r="K12" s="51">
        <v>3</v>
      </c>
      <c r="L12" s="51">
        <f t="shared" si="0"/>
        <v>3</v>
      </c>
    </row>
    <row r="13" spans="1:12" ht="25.5" x14ac:dyDescent="0.2">
      <c r="A13" s="51">
        <v>10</v>
      </c>
      <c r="B13" s="52" t="s">
        <v>155</v>
      </c>
      <c r="C13" s="52"/>
      <c r="D13" s="51">
        <v>2</v>
      </c>
      <c r="E13" s="51">
        <v>2</v>
      </c>
      <c r="F13" s="51">
        <v>1</v>
      </c>
      <c r="G13" s="51">
        <v>3</v>
      </c>
      <c r="H13" s="51">
        <v>3</v>
      </c>
      <c r="I13" s="51">
        <v>3</v>
      </c>
      <c r="J13" s="51">
        <v>2</v>
      </c>
      <c r="K13" s="51">
        <v>1</v>
      </c>
      <c r="L13" s="51">
        <f t="shared" si="0"/>
        <v>2.15</v>
      </c>
    </row>
    <row r="14" spans="1:12" x14ac:dyDescent="0.2">
      <c r="A14" s="51">
        <v>11</v>
      </c>
      <c r="B14" s="53" t="s">
        <v>25</v>
      </c>
      <c r="C14" s="53"/>
      <c r="D14" s="51">
        <v>1</v>
      </c>
      <c r="E14" s="51">
        <v>3</v>
      </c>
      <c r="F14" s="51">
        <v>3</v>
      </c>
      <c r="G14" s="51">
        <v>1</v>
      </c>
      <c r="H14" s="51">
        <v>3</v>
      </c>
      <c r="I14" s="51">
        <v>3</v>
      </c>
      <c r="J14" s="51">
        <v>3</v>
      </c>
      <c r="K14" s="51">
        <v>2</v>
      </c>
      <c r="L14" s="51">
        <f t="shared" si="0"/>
        <v>2.4499999999999997</v>
      </c>
    </row>
    <row r="15" spans="1:12" x14ac:dyDescent="0.2">
      <c r="A15" s="51">
        <v>12</v>
      </c>
      <c r="B15" s="53" t="s">
        <v>28</v>
      </c>
      <c r="C15" s="53"/>
      <c r="D15" s="51">
        <v>3</v>
      </c>
      <c r="E15" s="51">
        <v>3</v>
      </c>
      <c r="F15" s="51">
        <v>2</v>
      </c>
      <c r="G15" s="51">
        <v>3</v>
      </c>
      <c r="H15" s="51">
        <v>2</v>
      </c>
      <c r="I15" s="51">
        <v>2</v>
      </c>
      <c r="J15" s="51">
        <v>1</v>
      </c>
      <c r="K15" s="51">
        <v>2</v>
      </c>
      <c r="L15" s="51">
        <f t="shared" si="0"/>
        <v>2.15</v>
      </c>
    </row>
    <row r="16" spans="1:12" x14ac:dyDescent="0.2">
      <c r="A16" s="51">
        <v>13</v>
      </c>
      <c r="B16" s="53" t="s">
        <v>35</v>
      </c>
      <c r="C16" s="53"/>
      <c r="D16" s="51">
        <v>3</v>
      </c>
      <c r="E16" s="51">
        <v>1</v>
      </c>
      <c r="F16" s="51">
        <v>2</v>
      </c>
      <c r="G16" s="51">
        <v>2</v>
      </c>
      <c r="H16" s="51">
        <v>2</v>
      </c>
      <c r="I16" s="51">
        <v>2</v>
      </c>
      <c r="J16" s="51">
        <v>1</v>
      </c>
      <c r="K16" s="51">
        <v>2</v>
      </c>
      <c r="L16" s="51">
        <f t="shared" si="0"/>
        <v>1.85</v>
      </c>
    </row>
    <row r="17" spans="1:12" x14ac:dyDescent="0.2">
      <c r="A17" s="51">
        <v>14</v>
      </c>
      <c r="B17" s="52" t="s">
        <v>156</v>
      </c>
      <c r="C17" s="52"/>
      <c r="D17" s="51">
        <v>3</v>
      </c>
      <c r="E17" s="51">
        <v>3</v>
      </c>
      <c r="F17" s="51">
        <v>2</v>
      </c>
      <c r="G17" s="51">
        <v>3</v>
      </c>
      <c r="H17" s="51">
        <v>3</v>
      </c>
      <c r="I17" s="51">
        <v>2</v>
      </c>
      <c r="J17" s="51">
        <v>2</v>
      </c>
      <c r="K17" s="51">
        <v>2</v>
      </c>
      <c r="L17" s="51">
        <f t="shared" si="0"/>
        <v>2.4499999999999997</v>
      </c>
    </row>
    <row r="18" spans="1:12" x14ac:dyDescent="0.2">
      <c r="A18" s="51">
        <v>15</v>
      </c>
      <c r="B18" s="52" t="s">
        <v>40</v>
      </c>
      <c r="C18" s="52"/>
      <c r="D18" s="51">
        <v>3</v>
      </c>
      <c r="E18" s="51">
        <v>3</v>
      </c>
      <c r="F18" s="51">
        <v>3</v>
      </c>
      <c r="G18" s="51">
        <v>3</v>
      </c>
      <c r="H18" s="51">
        <v>3</v>
      </c>
      <c r="I18" s="51">
        <v>3</v>
      </c>
      <c r="J18" s="51">
        <v>3</v>
      </c>
      <c r="K18" s="51">
        <v>3</v>
      </c>
      <c r="L18" s="51">
        <f t="shared" si="0"/>
        <v>3</v>
      </c>
    </row>
    <row r="19" spans="1:12" ht="25.5" x14ac:dyDescent="0.2">
      <c r="A19" s="51">
        <v>16</v>
      </c>
      <c r="B19" s="52" t="s">
        <v>42</v>
      </c>
      <c r="C19" s="52"/>
      <c r="D19" s="51">
        <v>2</v>
      </c>
      <c r="E19" s="51">
        <v>3</v>
      </c>
      <c r="F19" s="51">
        <v>2</v>
      </c>
      <c r="G19" s="51">
        <v>2</v>
      </c>
      <c r="H19" s="51">
        <v>1</v>
      </c>
      <c r="I19" s="51">
        <v>2</v>
      </c>
      <c r="J19" s="51">
        <v>2</v>
      </c>
      <c r="K19" s="51">
        <v>2</v>
      </c>
      <c r="L19" s="51">
        <f t="shared" si="0"/>
        <v>1.95</v>
      </c>
    </row>
    <row r="20" spans="1:12" x14ac:dyDescent="0.2">
      <c r="A20" s="51">
        <v>17</v>
      </c>
      <c r="B20" s="52" t="s">
        <v>44</v>
      </c>
      <c r="C20" s="52"/>
      <c r="D20" s="51">
        <v>2</v>
      </c>
      <c r="E20" s="51">
        <v>3</v>
      </c>
      <c r="F20" s="51">
        <v>2</v>
      </c>
      <c r="G20" s="51">
        <v>2</v>
      </c>
      <c r="H20" s="51">
        <v>1</v>
      </c>
      <c r="I20" s="51">
        <v>2</v>
      </c>
      <c r="J20" s="51">
        <v>2</v>
      </c>
      <c r="K20" s="51">
        <v>2</v>
      </c>
      <c r="L20" s="51">
        <f t="shared" si="0"/>
        <v>1.95</v>
      </c>
    </row>
  </sheetData>
  <sheetProtection formatCells="0"/>
  <sortState ref="B4:L19">
    <sortCondition descending="1" ref="L4:L19"/>
  </sortState>
  <mergeCells count="2">
    <mergeCell ref="D1:K1"/>
    <mergeCell ref="L1:L3"/>
  </mergeCells>
  <pageMargins left="0.7" right="0.7" top="0.75" bottom="0.75" header="0.3" footer="0.3"/>
  <pageSetup paperSize="9" fitToWidth="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zoomScale="80" zoomScaleNormal="80" workbookViewId="0">
      <selection activeCell="C1" sqref="C1:C4"/>
    </sheetView>
  </sheetViews>
  <sheetFormatPr defaultRowHeight="12.75" x14ac:dyDescent="0.2"/>
  <sheetData>
    <row r="1" spans="1:3" x14ac:dyDescent="0.2">
      <c r="A1" s="1">
        <v>1</v>
      </c>
      <c r="C1" s="1">
        <v>0</v>
      </c>
    </row>
    <row r="2" spans="1:3" x14ac:dyDescent="0.2">
      <c r="A2" s="2">
        <v>2</v>
      </c>
      <c r="C2" s="1">
        <v>1</v>
      </c>
    </row>
    <row r="3" spans="1:3" x14ac:dyDescent="0.2">
      <c r="A3" s="3">
        <v>3</v>
      </c>
      <c r="C3" s="2">
        <v>2</v>
      </c>
    </row>
    <row r="4" spans="1:3" x14ac:dyDescent="0.2">
      <c r="C4" s="2">
        <v>3</v>
      </c>
    </row>
  </sheetData>
  <dataValidations count="2">
    <dataValidation type="list" allowBlank="1" showInputMessage="1" showErrorMessage="1" sqref="A1:A3">
      <formula1>$A$1:$A$3</formula1>
    </dataValidation>
    <dataValidation type="list" allowBlank="1" showInputMessage="1" showErrorMessage="1" sqref="C2:C4">
      <formula1>$C$2:$C$4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topLeftCell="A76" zoomScale="80" zoomScaleNormal="80" workbookViewId="0">
      <selection activeCell="B37" sqref="B37:C43"/>
    </sheetView>
  </sheetViews>
  <sheetFormatPr defaultColWidth="9.28515625" defaultRowHeight="12.75" x14ac:dyDescent="0.2"/>
  <cols>
    <col min="1" max="1" width="11.42578125" customWidth="1"/>
    <col min="2" max="2" width="67.7109375" customWidth="1"/>
    <col min="3" max="3" width="52.5703125" customWidth="1"/>
    <col min="4" max="6" width="17" style="43" customWidth="1"/>
  </cols>
  <sheetData>
    <row r="1" spans="1:6" ht="36" customHeight="1" x14ac:dyDescent="0.2">
      <c r="A1" s="47" t="s">
        <v>50</v>
      </c>
      <c r="B1" s="47" t="s">
        <v>2</v>
      </c>
      <c r="C1" s="47" t="s">
        <v>157</v>
      </c>
      <c r="D1" s="47" t="s">
        <v>158</v>
      </c>
      <c r="E1" s="47" t="s">
        <v>159</v>
      </c>
      <c r="F1" s="47" t="s">
        <v>126</v>
      </c>
    </row>
    <row r="2" spans="1:6" x14ac:dyDescent="0.2">
      <c r="A2" s="99">
        <v>1</v>
      </c>
      <c r="B2" s="107" t="str">
        <f>VLOOKUP(A2,'კონტროლის გარემოს შეფასება'!A:L,2,0)</f>
        <v>პროგრამის მართვა</v>
      </c>
      <c r="C2" s="52" t="s">
        <v>106</v>
      </c>
      <c r="D2" s="58">
        <v>1</v>
      </c>
      <c r="E2" s="58">
        <v>1</v>
      </c>
      <c r="F2" s="58">
        <f t="shared" ref="F2:F65" si="0">D2*E2</f>
        <v>1</v>
      </c>
    </row>
    <row r="3" spans="1:6" x14ac:dyDescent="0.2">
      <c r="A3" s="106"/>
      <c r="B3" s="108"/>
      <c r="C3" s="52" t="s">
        <v>160</v>
      </c>
      <c r="D3" s="58">
        <v>0</v>
      </c>
      <c r="E3" s="58">
        <v>0</v>
      </c>
      <c r="F3" s="58">
        <f>D3*E3</f>
        <v>0</v>
      </c>
    </row>
    <row r="4" spans="1:6" x14ac:dyDescent="0.2">
      <c r="A4" s="106"/>
      <c r="B4" s="108"/>
      <c r="C4" s="52" t="s">
        <v>110</v>
      </c>
      <c r="D4" s="58">
        <v>2</v>
      </c>
      <c r="E4" s="58">
        <v>2</v>
      </c>
      <c r="F4" s="58">
        <f t="shared" si="0"/>
        <v>4</v>
      </c>
    </row>
    <row r="5" spans="1:6" x14ac:dyDescent="0.2">
      <c r="A5" s="106"/>
      <c r="B5" s="108"/>
      <c r="C5" s="52" t="s">
        <v>161</v>
      </c>
      <c r="D5" s="58">
        <v>0</v>
      </c>
      <c r="E5" s="58">
        <v>3</v>
      </c>
      <c r="F5" s="58">
        <f t="shared" si="0"/>
        <v>0</v>
      </c>
    </row>
    <row r="6" spans="1:6" x14ac:dyDescent="0.2">
      <c r="A6" s="106"/>
      <c r="B6" s="108"/>
      <c r="C6" s="52" t="s">
        <v>114</v>
      </c>
      <c r="D6" s="58">
        <v>2</v>
      </c>
      <c r="E6" s="58">
        <v>1</v>
      </c>
      <c r="F6" s="58">
        <f t="shared" si="0"/>
        <v>2</v>
      </c>
    </row>
    <row r="7" spans="1:6" ht="25.5" x14ac:dyDescent="0.2">
      <c r="A7" s="106"/>
      <c r="B7" s="108"/>
      <c r="C7" s="52" t="s">
        <v>115</v>
      </c>
      <c r="D7" s="58">
        <v>1</v>
      </c>
      <c r="E7" s="58">
        <v>1</v>
      </c>
      <c r="F7" s="58">
        <f t="shared" si="0"/>
        <v>1</v>
      </c>
    </row>
    <row r="8" spans="1:6" ht="13.15" customHeight="1" x14ac:dyDescent="0.2">
      <c r="A8" s="100"/>
      <c r="B8" s="109"/>
      <c r="C8" s="59" t="s">
        <v>162</v>
      </c>
      <c r="D8" s="47"/>
      <c r="E8" s="47"/>
      <c r="F8" s="60">
        <f>AVERAGE(F2:F7)</f>
        <v>1.3333333333333333</v>
      </c>
    </row>
    <row r="9" spans="1:6" x14ac:dyDescent="0.2">
      <c r="A9" s="99">
        <v>2</v>
      </c>
      <c r="B9" s="107" t="str">
        <f>VLOOKUP(A9,'კონტროლის გარემოს შეფასება'!A:L,2,0)</f>
        <v xml:space="preserve">აპლიკაციის შემუშავება </v>
      </c>
      <c r="C9" s="52" t="s">
        <v>106</v>
      </c>
      <c r="D9" s="58">
        <v>1</v>
      </c>
      <c r="E9" s="58">
        <v>1</v>
      </c>
      <c r="F9" s="58">
        <f t="shared" si="0"/>
        <v>1</v>
      </c>
    </row>
    <row r="10" spans="1:6" x14ac:dyDescent="0.2">
      <c r="A10" s="106"/>
      <c r="B10" s="108"/>
      <c r="C10" s="52" t="s">
        <v>160</v>
      </c>
      <c r="D10" s="58">
        <v>1</v>
      </c>
      <c r="E10" s="58">
        <v>1</v>
      </c>
      <c r="F10" s="58">
        <f t="shared" si="0"/>
        <v>1</v>
      </c>
    </row>
    <row r="11" spans="1:6" x14ac:dyDescent="0.2">
      <c r="A11" s="106"/>
      <c r="B11" s="108"/>
      <c r="C11" s="52" t="s">
        <v>110</v>
      </c>
      <c r="D11" s="58">
        <v>1</v>
      </c>
      <c r="E11" s="58">
        <v>2</v>
      </c>
      <c r="F11" s="58">
        <f t="shared" si="0"/>
        <v>2</v>
      </c>
    </row>
    <row r="12" spans="1:6" x14ac:dyDescent="0.2">
      <c r="A12" s="106"/>
      <c r="B12" s="108"/>
      <c r="C12" s="52" t="s">
        <v>161</v>
      </c>
      <c r="D12" s="58">
        <v>1</v>
      </c>
      <c r="E12" s="58">
        <v>2</v>
      </c>
      <c r="F12" s="58">
        <f t="shared" si="0"/>
        <v>2</v>
      </c>
    </row>
    <row r="13" spans="1:6" x14ac:dyDescent="0.2">
      <c r="A13" s="106"/>
      <c r="B13" s="108"/>
      <c r="C13" s="52" t="s">
        <v>114</v>
      </c>
      <c r="D13" s="58">
        <v>2</v>
      </c>
      <c r="E13" s="58">
        <v>2</v>
      </c>
      <c r="F13" s="58">
        <f t="shared" si="0"/>
        <v>4</v>
      </c>
    </row>
    <row r="14" spans="1:6" ht="25.5" x14ac:dyDescent="0.2">
      <c r="A14" s="106"/>
      <c r="B14" s="108"/>
      <c r="C14" s="52" t="s">
        <v>115</v>
      </c>
      <c r="D14" s="58">
        <v>1</v>
      </c>
      <c r="E14" s="58">
        <v>2</v>
      </c>
      <c r="F14" s="58">
        <f t="shared" si="0"/>
        <v>2</v>
      </c>
    </row>
    <row r="15" spans="1:6" x14ac:dyDescent="0.2">
      <c r="A15" s="100"/>
      <c r="B15" s="109"/>
      <c r="C15" s="59" t="s">
        <v>162</v>
      </c>
      <c r="D15" s="47"/>
      <c r="E15" s="47"/>
      <c r="F15" s="60">
        <f>AVERAGE(F9:F14)</f>
        <v>2</v>
      </c>
    </row>
    <row r="16" spans="1:6" x14ac:dyDescent="0.2">
      <c r="A16" s="99">
        <v>3</v>
      </c>
      <c r="B16" s="107" t="str">
        <f>VLOOKUP(A16,'კონტროლის გარემოს შეფასება'!A:L,2,0)</f>
        <v xml:space="preserve">მონაცემთა მართვა </v>
      </c>
      <c r="C16" s="52" t="s">
        <v>106</v>
      </c>
      <c r="D16" s="58">
        <v>3</v>
      </c>
      <c r="E16" s="58">
        <v>3</v>
      </c>
      <c r="F16" s="58">
        <f t="shared" si="0"/>
        <v>9</v>
      </c>
    </row>
    <row r="17" spans="1:6" x14ac:dyDescent="0.2">
      <c r="A17" s="106"/>
      <c r="B17" s="108"/>
      <c r="C17" s="52" t="s">
        <v>160</v>
      </c>
      <c r="D17" s="58">
        <v>1</v>
      </c>
      <c r="E17" s="58">
        <v>2</v>
      </c>
      <c r="F17" s="58">
        <f t="shared" si="0"/>
        <v>2</v>
      </c>
    </row>
    <row r="18" spans="1:6" x14ac:dyDescent="0.2">
      <c r="A18" s="106"/>
      <c r="B18" s="108"/>
      <c r="C18" s="52" t="s">
        <v>110</v>
      </c>
      <c r="D18" s="58">
        <v>3</v>
      </c>
      <c r="E18" s="58">
        <v>3</v>
      </c>
      <c r="F18" s="58">
        <f t="shared" si="0"/>
        <v>9</v>
      </c>
    </row>
    <row r="19" spans="1:6" x14ac:dyDescent="0.2">
      <c r="A19" s="106"/>
      <c r="B19" s="108"/>
      <c r="C19" s="52" t="s">
        <v>161</v>
      </c>
      <c r="D19" s="58">
        <v>1</v>
      </c>
      <c r="E19" s="58">
        <v>3</v>
      </c>
      <c r="F19" s="58">
        <f t="shared" si="0"/>
        <v>3</v>
      </c>
    </row>
    <row r="20" spans="1:6" x14ac:dyDescent="0.2">
      <c r="A20" s="106"/>
      <c r="B20" s="108"/>
      <c r="C20" s="52" t="s">
        <v>114</v>
      </c>
      <c r="D20" s="58">
        <v>2</v>
      </c>
      <c r="E20" s="58">
        <v>3</v>
      </c>
      <c r="F20" s="58">
        <f t="shared" si="0"/>
        <v>6</v>
      </c>
    </row>
    <row r="21" spans="1:6" ht="25.5" x14ac:dyDescent="0.2">
      <c r="A21" s="106"/>
      <c r="B21" s="108"/>
      <c r="C21" s="52" t="s">
        <v>115</v>
      </c>
      <c r="D21" s="58">
        <v>3</v>
      </c>
      <c r="E21" s="58">
        <v>3</v>
      </c>
      <c r="F21" s="58">
        <f t="shared" si="0"/>
        <v>9</v>
      </c>
    </row>
    <row r="22" spans="1:6" x14ac:dyDescent="0.2">
      <c r="A22" s="100"/>
      <c r="B22" s="109"/>
      <c r="C22" s="59" t="s">
        <v>162</v>
      </c>
      <c r="D22" s="47"/>
      <c r="E22" s="47"/>
      <c r="F22" s="60">
        <f>AVERAGE(F16:F21)</f>
        <v>6.333333333333333</v>
      </c>
    </row>
    <row r="23" spans="1:6" x14ac:dyDescent="0.2">
      <c r="A23" s="99">
        <v>4</v>
      </c>
      <c r="B23" s="107" t="str">
        <f>VLOOKUP(A23,'კონტროლის გარემოს შეფასება'!A:L,2,0)</f>
        <v xml:space="preserve">მონაცემთა მთლიანობა </v>
      </c>
      <c r="C23" s="52" t="s">
        <v>106</v>
      </c>
      <c r="D23" s="58">
        <v>1</v>
      </c>
      <c r="E23" s="58">
        <v>1</v>
      </c>
      <c r="F23" s="58">
        <f t="shared" si="0"/>
        <v>1</v>
      </c>
    </row>
    <row r="24" spans="1:6" x14ac:dyDescent="0.2">
      <c r="A24" s="106"/>
      <c r="B24" s="108"/>
      <c r="C24" s="52" t="s">
        <v>160</v>
      </c>
      <c r="D24" s="58">
        <v>1</v>
      </c>
      <c r="E24" s="58">
        <v>1</v>
      </c>
      <c r="F24" s="58">
        <f t="shared" si="0"/>
        <v>1</v>
      </c>
    </row>
    <row r="25" spans="1:6" x14ac:dyDescent="0.2">
      <c r="A25" s="106"/>
      <c r="B25" s="108"/>
      <c r="C25" s="52" t="s">
        <v>110</v>
      </c>
      <c r="D25" s="58">
        <v>1</v>
      </c>
      <c r="E25" s="58">
        <v>2</v>
      </c>
      <c r="F25" s="58">
        <f t="shared" si="0"/>
        <v>2</v>
      </c>
    </row>
    <row r="26" spans="1:6" x14ac:dyDescent="0.2">
      <c r="A26" s="106"/>
      <c r="B26" s="108"/>
      <c r="C26" s="52" t="s">
        <v>161</v>
      </c>
      <c r="D26" s="58">
        <v>1</v>
      </c>
      <c r="E26" s="58">
        <v>2</v>
      </c>
      <c r="F26" s="58">
        <f t="shared" si="0"/>
        <v>2</v>
      </c>
    </row>
    <row r="27" spans="1:6" x14ac:dyDescent="0.2">
      <c r="A27" s="106"/>
      <c r="B27" s="108"/>
      <c r="C27" s="52" t="s">
        <v>114</v>
      </c>
      <c r="D27" s="58">
        <v>2</v>
      </c>
      <c r="E27" s="58">
        <v>3</v>
      </c>
      <c r="F27" s="58">
        <f t="shared" si="0"/>
        <v>6</v>
      </c>
    </row>
    <row r="28" spans="1:6" ht="25.5" x14ac:dyDescent="0.2">
      <c r="A28" s="106"/>
      <c r="B28" s="108"/>
      <c r="C28" s="52" t="s">
        <v>115</v>
      </c>
      <c r="D28" s="58">
        <v>1</v>
      </c>
      <c r="E28" s="58">
        <v>2</v>
      </c>
      <c r="F28" s="58">
        <f t="shared" si="0"/>
        <v>2</v>
      </c>
    </row>
    <row r="29" spans="1:6" x14ac:dyDescent="0.2">
      <c r="A29" s="100"/>
      <c r="B29" s="109"/>
      <c r="C29" s="59" t="s">
        <v>162</v>
      </c>
      <c r="D29" s="47"/>
      <c r="E29" s="47"/>
      <c r="F29" s="60">
        <f>AVERAGE(F23:F28)</f>
        <v>2.3333333333333335</v>
      </c>
    </row>
    <row r="30" spans="1:6" x14ac:dyDescent="0.2">
      <c r="A30" s="99">
        <v>5</v>
      </c>
      <c r="B30" s="107" t="str">
        <f>VLOOKUP(A30,'კონტროლის გარემოს შეფასება'!A:L,2,0)</f>
        <v xml:space="preserve">ინფრასტრუქტურა და არქიტექტურა </v>
      </c>
      <c r="C30" s="52" t="s">
        <v>106</v>
      </c>
      <c r="D30" s="58">
        <v>0</v>
      </c>
      <c r="E30" s="58">
        <v>0</v>
      </c>
      <c r="F30" s="58">
        <f t="shared" si="0"/>
        <v>0</v>
      </c>
    </row>
    <row r="31" spans="1:6" x14ac:dyDescent="0.2">
      <c r="A31" s="106"/>
      <c r="B31" s="108"/>
      <c r="C31" s="52" t="s">
        <v>160</v>
      </c>
      <c r="D31" s="58">
        <v>2</v>
      </c>
      <c r="E31" s="58">
        <v>3</v>
      </c>
      <c r="F31" s="58">
        <f t="shared" si="0"/>
        <v>6</v>
      </c>
    </row>
    <row r="32" spans="1:6" x14ac:dyDescent="0.2">
      <c r="A32" s="106"/>
      <c r="B32" s="108"/>
      <c r="C32" s="52" t="s">
        <v>110</v>
      </c>
      <c r="D32" s="58">
        <v>2</v>
      </c>
      <c r="E32" s="58">
        <v>2</v>
      </c>
      <c r="F32" s="58">
        <f t="shared" si="0"/>
        <v>4</v>
      </c>
    </row>
    <row r="33" spans="1:6" x14ac:dyDescent="0.2">
      <c r="A33" s="106"/>
      <c r="B33" s="108"/>
      <c r="C33" s="52" t="s">
        <v>161</v>
      </c>
      <c r="D33" s="58">
        <v>1</v>
      </c>
      <c r="E33" s="58">
        <v>1</v>
      </c>
      <c r="F33" s="58">
        <f t="shared" si="0"/>
        <v>1</v>
      </c>
    </row>
    <row r="34" spans="1:6" x14ac:dyDescent="0.2">
      <c r="A34" s="106"/>
      <c r="B34" s="108"/>
      <c r="C34" s="52" t="s">
        <v>114</v>
      </c>
      <c r="D34" s="58">
        <v>0</v>
      </c>
      <c r="E34" s="58">
        <v>0</v>
      </c>
      <c r="F34" s="58">
        <f t="shared" si="0"/>
        <v>0</v>
      </c>
    </row>
    <row r="35" spans="1:6" ht="25.5" x14ac:dyDescent="0.2">
      <c r="A35" s="106"/>
      <c r="B35" s="108"/>
      <c r="C35" s="52" t="s">
        <v>115</v>
      </c>
      <c r="D35" s="58">
        <v>2</v>
      </c>
      <c r="E35" s="58">
        <v>2</v>
      </c>
      <c r="F35" s="58">
        <f t="shared" si="0"/>
        <v>4</v>
      </c>
    </row>
    <row r="36" spans="1:6" x14ac:dyDescent="0.2">
      <c r="A36" s="100"/>
      <c r="B36" s="109"/>
      <c r="C36" s="59" t="s">
        <v>162</v>
      </c>
      <c r="D36" s="47"/>
      <c r="E36" s="47"/>
      <c r="F36" s="60">
        <f>AVERAGE(F30:F35)</f>
        <v>2.5</v>
      </c>
    </row>
    <row r="37" spans="1:6" ht="12.75" customHeight="1" x14ac:dyDescent="0.2">
      <c r="A37" s="99">
        <v>6</v>
      </c>
      <c r="B37" s="107" t="str">
        <f>VLOOKUP(A37,'კონტროლის გარემოს შეფასება'!A:L,2,0)</f>
        <v>ინფრასტრუქტურის ხელმისაწვდომობა</v>
      </c>
      <c r="C37" s="52" t="s">
        <v>106</v>
      </c>
      <c r="D37" s="58">
        <v>2</v>
      </c>
      <c r="E37" s="58">
        <v>3</v>
      </c>
      <c r="F37" s="58">
        <f t="shared" si="0"/>
        <v>6</v>
      </c>
    </row>
    <row r="38" spans="1:6" ht="12.75" customHeight="1" x14ac:dyDescent="0.2">
      <c r="A38" s="106"/>
      <c r="B38" s="108"/>
      <c r="C38" s="52" t="s">
        <v>160</v>
      </c>
      <c r="D38" s="58">
        <v>1</v>
      </c>
      <c r="E38" s="58">
        <v>3</v>
      </c>
      <c r="F38" s="58">
        <f t="shared" si="0"/>
        <v>3</v>
      </c>
    </row>
    <row r="39" spans="1:6" ht="12.75" customHeight="1" x14ac:dyDescent="0.2">
      <c r="A39" s="106"/>
      <c r="B39" s="108"/>
      <c r="C39" s="52" t="s">
        <v>110</v>
      </c>
      <c r="D39" s="58">
        <v>3</v>
      </c>
      <c r="E39" s="58">
        <v>2</v>
      </c>
      <c r="F39" s="58">
        <f t="shared" si="0"/>
        <v>6</v>
      </c>
    </row>
    <row r="40" spans="1:6" ht="12.75" customHeight="1" x14ac:dyDescent="0.2">
      <c r="A40" s="106"/>
      <c r="B40" s="108"/>
      <c r="C40" s="52" t="s">
        <v>161</v>
      </c>
      <c r="D40" s="58">
        <v>2</v>
      </c>
      <c r="E40" s="58">
        <v>3</v>
      </c>
      <c r="F40" s="58">
        <f t="shared" si="0"/>
        <v>6</v>
      </c>
    </row>
    <row r="41" spans="1:6" x14ac:dyDescent="0.2">
      <c r="A41" s="106"/>
      <c r="B41" s="108"/>
      <c r="C41" s="52" t="s">
        <v>114</v>
      </c>
      <c r="D41" s="58">
        <v>3</v>
      </c>
      <c r="E41" s="58">
        <v>2</v>
      </c>
      <c r="F41" s="58">
        <f t="shared" si="0"/>
        <v>6</v>
      </c>
    </row>
    <row r="42" spans="1:6" ht="25.5" x14ac:dyDescent="0.2">
      <c r="A42" s="106"/>
      <c r="B42" s="108"/>
      <c r="C42" s="52" t="s">
        <v>115</v>
      </c>
      <c r="D42" s="58">
        <v>3</v>
      </c>
      <c r="E42" s="58">
        <v>2</v>
      </c>
      <c r="F42" s="58">
        <f t="shared" si="0"/>
        <v>6</v>
      </c>
    </row>
    <row r="43" spans="1:6" x14ac:dyDescent="0.2">
      <c r="A43" s="100"/>
      <c r="B43" s="109"/>
      <c r="C43" s="59" t="s">
        <v>162</v>
      </c>
      <c r="D43" s="47"/>
      <c r="E43" s="47"/>
      <c r="F43" s="60">
        <f>AVERAGE(F37:F42)</f>
        <v>5.5</v>
      </c>
    </row>
    <row r="44" spans="1:6" x14ac:dyDescent="0.2">
      <c r="A44" s="99">
        <v>7</v>
      </c>
      <c r="B44" s="107" t="str">
        <f>VLOOKUP(A44,'კონტროლის გარემოს შეფასება'!A:L,2,0)</f>
        <v>IT სანდოობა და აღდგენა</v>
      </c>
      <c r="C44" s="52" t="s">
        <v>106</v>
      </c>
      <c r="D44" s="58">
        <v>1</v>
      </c>
      <c r="E44" s="58">
        <v>1</v>
      </c>
      <c r="F44" s="58">
        <f t="shared" si="0"/>
        <v>1</v>
      </c>
    </row>
    <row r="45" spans="1:6" x14ac:dyDescent="0.2">
      <c r="A45" s="106"/>
      <c r="B45" s="108"/>
      <c r="C45" s="52" t="s">
        <v>160</v>
      </c>
      <c r="D45" s="58">
        <v>1</v>
      </c>
      <c r="E45" s="58">
        <v>2</v>
      </c>
      <c r="F45" s="58">
        <f t="shared" si="0"/>
        <v>2</v>
      </c>
    </row>
    <row r="46" spans="1:6" x14ac:dyDescent="0.2">
      <c r="A46" s="106"/>
      <c r="B46" s="108"/>
      <c r="C46" s="52" t="s">
        <v>110</v>
      </c>
      <c r="D46" s="58">
        <v>1</v>
      </c>
      <c r="E46" s="58">
        <v>3</v>
      </c>
      <c r="F46" s="58">
        <f t="shared" si="0"/>
        <v>3</v>
      </c>
    </row>
    <row r="47" spans="1:6" x14ac:dyDescent="0.2">
      <c r="A47" s="106"/>
      <c r="B47" s="108"/>
      <c r="C47" s="52" t="s">
        <v>161</v>
      </c>
      <c r="D47" s="58">
        <v>1</v>
      </c>
      <c r="E47" s="58">
        <v>2</v>
      </c>
      <c r="F47" s="58">
        <f t="shared" si="0"/>
        <v>2</v>
      </c>
    </row>
    <row r="48" spans="1:6" x14ac:dyDescent="0.2">
      <c r="A48" s="106"/>
      <c r="B48" s="108"/>
      <c r="C48" s="52" t="s">
        <v>114</v>
      </c>
      <c r="D48" s="58">
        <v>0</v>
      </c>
      <c r="E48" s="58">
        <v>0</v>
      </c>
      <c r="F48" s="58">
        <f t="shared" si="0"/>
        <v>0</v>
      </c>
    </row>
    <row r="49" spans="1:6" ht="25.5" x14ac:dyDescent="0.2">
      <c r="A49" s="106"/>
      <c r="B49" s="108"/>
      <c r="C49" s="52" t="s">
        <v>115</v>
      </c>
      <c r="D49" s="58">
        <v>2</v>
      </c>
      <c r="E49" s="58">
        <v>2</v>
      </c>
      <c r="F49" s="58">
        <f t="shared" si="0"/>
        <v>4</v>
      </c>
    </row>
    <row r="50" spans="1:6" x14ac:dyDescent="0.2">
      <c r="A50" s="100"/>
      <c r="B50" s="109"/>
      <c r="C50" s="59" t="s">
        <v>162</v>
      </c>
      <c r="D50" s="47"/>
      <c r="E50" s="47"/>
      <c r="F50" s="60">
        <f>AVERAGE(F44:F49)</f>
        <v>2</v>
      </c>
    </row>
    <row r="51" spans="1:6" x14ac:dyDescent="0.2">
      <c r="A51" s="99">
        <v>8</v>
      </c>
      <c r="B51" s="107" t="str">
        <f>VLOOKUP(A51,'კონტროლის გარემოს შეფასება'!A:L,2,0)</f>
        <v>IT უსაფრთხოება</v>
      </c>
      <c r="C51" s="52" t="s">
        <v>106</v>
      </c>
      <c r="D51" s="58">
        <v>1</v>
      </c>
      <c r="E51" s="58">
        <v>1</v>
      </c>
      <c r="F51" s="58">
        <f t="shared" si="0"/>
        <v>1</v>
      </c>
    </row>
    <row r="52" spans="1:6" x14ac:dyDescent="0.2">
      <c r="A52" s="106"/>
      <c r="B52" s="108"/>
      <c r="C52" s="52" t="s">
        <v>160</v>
      </c>
      <c r="D52" s="58">
        <v>0</v>
      </c>
      <c r="E52" s="58">
        <v>0</v>
      </c>
      <c r="F52" s="58">
        <f t="shared" si="0"/>
        <v>0</v>
      </c>
    </row>
    <row r="53" spans="1:6" x14ac:dyDescent="0.2">
      <c r="A53" s="106"/>
      <c r="B53" s="108"/>
      <c r="C53" s="52" t="s">
        <v>110</v>
      </c>
      <c r="D53" s="58">
        <v>1</v>
      </c>
      <c r="E53" s="58">
        <v>2</v>
      </c>
      <c r="F53" s="58">
        <f t="shared" si="0"/>
        <v>2</v>
      </c>
    </row>
    <row r="54" spans="1:6" x14ac:dyDescent="0.2">
      <c r="A54" s="106"/>
      <c r="B54" s="108"/>
      <c r="C54" s="52" t="s">
        <v>161</v>
      </c>
      <c r="D54" s="58">
        <v>1</v>
      </c>
      <c r="E54" s="58">
        <v>2</v>
      </c>
      <c r="F54" s="58">
        <f t="shared" si="0"/>
        <v>2</v>
      </c>
    </row>
    <row r="55" spans="1:6" x14ac:dyDescent="0.2">
      <c r="A55" s="106"/>
      <c r="B55" s="108"/>
      <c r="C55" s="52" t="s">
        <v>114</v>
      </c>
      <c r="D55" s="58">
        <v>1</v>
      </c>
      <c r="E55" s="58">
        <v>1</v>
      </c>
      <c r="F55" s="58">
        <f t="shared" si="0"/>
        <v>1</v>
      </c>
    </row>
    <row r="56" spans="1:6" ht="25.5" x14ac:dyDescent="0.2">
      <c r="A56" s="106"/>
      <c r="B56" s="108"/>
      <c r="C56" s="52" t="s">
        <v>115</v>
      </c>
      <c r="D56" s="58">
        <v>1</v>
      </c>
      <c r="E56" s="58">
        <v>2</v>
      </c>
      <c r="F56" s="58">
        <f t="shared" si="0"/>
        <v>2</v>
      </c>
    </row>
    <row r="57" spans="1:6" x14ac:dyDescent="0.2">
      <c r="A57" s="100"/>
      <c r="B57" s="109"/>
      <c r="C57" s="59" t="s">
        <v>162</v>
      </c>
      <c r="D57" s="47"/>
      <c r="E57" s="47"/>
      <c r="F57" s="60">
        <f>AVERAGE(F51:F56)</f>
        <v>1.3333333333333333</v>
      </c>
    </row>
    <row r="58" spans="1:6" x14ac:dyDescent="0.2">
      <c r="A58" s="99">
        <v>9</v>
      </c>
      <c r="B58" s="107" t="str">
        <f>VLOOKUP(A58,'კონტროლის გარემოს შეფასება'!A:L,2,0)</f>
        <v>მონაცემთა კონფიდენციალურობა</v>
      </c>
      <c r="C58" s="52" t="s">
        <v>106</v>
      </c>
      <c r="D58" s="58">
        <v>3</v>
      </c>
      <c r="E58" s="58">
        <v>3</v>
      </c>
      <c r="F58" s="58">
        <f t="shared" si="0"/>
        <v>9</v>
      </c>
    </row>
    <row r="59" spans="1:6" x14ac:dyDescent="0.2">
      <c r="A59" s="106"/>
      <c r="B59" s="108"/>
      <c r="C59" s="52" t="s">
        <v>160</v>
      </c>
      <c r="D59" s="58">
        <v>3</v>
      </c>
      <c r="E59" s="58">
        <v>2</v>
      </c>
      <c r="F59" s="58">
        <f t="shared" si="0"/>
        <v>6</v>
      </c>
    </row>
    <row r="60" spans="1:6" x14ac:dyDescent="0.2">
      <c r="A60" s="106"/>
      <c r="B60" s="108"/>
      <c r="C60" s="52" t="s">
        <v>110</v>
      </c>
      <c r="D60" s="58">
        <v>3</v>
      </c>
      <c r="E60" s="58">
        <v>3</v>
      </c>
      <c r="F60" s="58">
        <f t="shared" si="0"/>
        <v>9</v>
      </c>
    </row>
    <row r="61" spans="1:6" x14ac:dyDescent="0.2">
      <c r="A61" s="106"/>
      <c r="B61" s="108"/>
      <c r="C61" s="52" t="s">
        <v>161</v>
      </c>
      <c r="D61" s="58">
        <v>2</v>
      </c>
      <c r="E61" s="58">
        <v>2</v>
      </c>
      <c r="F61" s="58">
        <f t="shared" si="0"/>
        <v>4</v>
      </c>
    </row>
    <row r="62" spans="1:6" x14ac:dyDescent="0.2">
      <c r="A62" s="106"/>
      <c r="B62" s="108"/>
      <c r="C62" s="52" t="s">
        <v>114</v>
      </c>
      <c r="D62" s="58">
        <v>3</v>
      </c>
      <c r="E62" s="58">
        <v>3</v>
      </c>
      <c r="F62" s="58">
        <f t="shared" si="0"/>
        <v>9</v>
      </c>
    </row>
    <row r="63" spans="1:6" ht="25.5" x14ac:dyDescent="0.2">
      <c r="A63" s="106"/>
      <c r="B63" s="108"/>
      <c r="C63" s="52" t="s">
        <v>115</v>
      </c>
      <c r="D63" s="58">
        <v>2</v>
      </c>
      <c r="E63" s="58">
        <v>2</v>
      </c>
      <c r="F63" s="58">
        <f t="shared" si="0"/>
        <v>4</v>
      </c>
    </row>
    <row r="64" spans="1:6" x14ac:dyDescent="0.2">
      <c r="A64" s="100"/>
      <c r="B64" s="109"/>
      <c r="C64" s="59" t="s">
        <v>162</v>
      </c>
      <c r="D64" s="47"/>
      <c r="E64" s="47"/>
      <c r="F64" s="60">
        <f>AVERAGE(F58:F63)</f>
        <v>6.833333333333333</v>
      </c>
    </row>
    <row r="65" spans="1:6" x14ac:dyDescent="0.2">
      <c r="A65" s="99">
        <v>10</v>
      </c>
      <c r="B65" s="107" t="str">
        <f>VLOOKUP(A65,'კონტროლის გარემოს შეფასება'!A:L,2,0)</f>
        <v xml:space="preserve">ცოდნისა და ინტელექტუალური საკუთრების მართვა </v>
      </c>
      <c r="C65" s="52" t="s">
        <v>106</v>
      </c>
      <c r="D65" s="58">
        <v>0</v>
      </c>
      <c r="E65" s="58">
        <v>0</v>
      </c>
      <c r="F65" s="58">
        <f t="shared" si="0"/>
        <v>0</v>
      </c>
    </row>
    <row r="66" spans="1:6" x14ac:dyDescent="0.2">
      <c r="A66" s="106"/>
      <c r="B66" s="108"/>
      <c r="C66" s="52" t="s">
        <v>160</v>
      </c>
      <c r="D66" s="58">
        <v>2</v>
      </c>
      <c r="E66" s="58">
        <v>2</v>
      </c>
      <c r="F66" s="58">
        <f t="shared" ref="F66:F70" si="1">D66*E66</f>
        <v>4</v>
      </c>
    </row>
    <row r="67" spans="1:6" x14ac:dyDescent="0.2">
      <c r="A67" s="106"/>
      <c r="B67" s="108"/>
      <c r="C67" s="52" t="s">
        <v>110</v>
      </c>
      <c r="D67" s="58">
        <v>2</v>
      </c>
      <c r="E67" s="58">
        <v>2</v>
      </c>
      <c r="F67" s="58">
        <f t="shared" si="1"/>
        <v>4</v>
      </c>
    </row>
    <row r="68" spans="1:6" x14ac:dyDescent="0.2">
      <c r="A68" s="106"/>
      <c r="B68" s="108"/>
      <c r="C68" s="52" t="s">
        <v>161</v>
      </c>
      <c r="D68" s="58">
        <v>1</v>
      </c>
      <c r="E68" s="58">
        <v>1</v>
      </c>
      <c r="F68" s="58">
        <f t="shared" si="1"/>
        <v>1</v>
      </c>
    </row>
    <row r="69" spans="1:6" x14ac:dyDescent="0.2">
      <c r="A69" s="106"/>
      <c r="B69" s="108"/>
      <c r="C69" s="52" t="s">
        <v>114</v>
      </c>
      <c r="D69" s="58">
        <v>0</v>
      </c>
      <c r="E69" s="58">
        <v>0</v>
      </c>
      <c r="F69" s="58">
        <f t="shared" si="1"/>
        <v>0</v>
      </c>
    </row>
    <row r="70" spans="1:6" ht="25.5" x14ac:dyDescent="0.2">
      <c r="A70" s="106"/>
      <c r="B70" s="108"/>
      <c r="C70" s="52" t="s">
        <v>115</v>
      </c>
      <c r="D70" s="58">
        <v>2</v>
      </c>
      <c r="E70" s="58">
        <v>2</v>
      </c>
      <c r="F70" s="58">
        <f t="shared" si="1"/>
        <v>4</v>
      </c>
    </row>
    <row r="71" spans="1:6" x14ac:dyDescent="0.2">
      <c r="A71" s="100"/>
      <c r="B71" s="109"/>
      <c r="C71" s="59" t="s">
        <v>162</v>
      </c>
      <c r="D71" s="47"/>
      <c r="E71" s="47"/>
      <c r="F71" s="60">
        <f>AVERAGE(F65:F70)</f>
        <v>2.1666666666666665</v>
      </c>
    </row>
    <row r="72" spans="1:6" x14ac:dyDescent="0.2">
      <c r="A72" s="99">
        <v>11</v>
      </c>
      <c r="B72" s="107" t="str">
        <f>VLOOKUP(A72,'კონტროლის გარემოს შეფასება'!A:L,2,0)</f>
        <v>IT მიწოდების ჯაჭვის მართვა</v>
      </c>
      <c r="C72" s="52" t="s">
        <v>106</v>
      </c>
      <c r="D72" s="58">
        <v>0</v>
      </c>
      <c r="E72" s="58">
        <v>0</v>
      </c>
      <c r="F72" s="58">
        <f t="shared" ref="F72:F77" si="2">D72*E72</f>
        <v>0</v>
      </c>
    </row>
    <row r="73" spans="1:6" x14ac:dyDescent="0.2">
      <c r="A73" s="106"/>
      <c r="B73" s="108"/>
      <c r="C73" s="52" t="s">
        <v>160</v>
      </c>
      <c r="D73" s="58">
        <v>1</v>
      </c>
      <c r="E73" s="58">
        <v>2</v>
      </c>
      <c r="F73" s="58">
        <f t="shared" si="2"/>
        <v>2</v>
      </c>
    </row>
    <row r="74" spans="1:6" x14ac:dyDescent="0.2">
      <c r="A74" s="106"/>
      <c r="B74" s="108"/>
      <c r="C74" s="52" t="s">
        <v>110</v>
      </c>
      <c r="D74" s="58">
        <v>1</v>
      </c>
      <c r="E74" s="58">
        <v>2</v>
      </c>
      <c r="F74" s="58">
        <f t="shared" si="2"/>
        <v>2</v>
      </c>
    </row>
    <row r="75" spans="1:6" x14ac:dyDescent="0.2">
      <c r="A75" s="106"/>
      <c r="B75" s="108"/>
      <c r="C75" s="52" t="s">
        <v>161</v>
      </c>
      <c r="D75" s="58">
        <v>2</v>
      </c>
      <c r="E75" s="58">
        <v>2</v>
      </c>
      <c r="F75" s="58">
        <f t="shared" si="2"/>
        <v>4</v>
      </c>
    </row>
    <row r="76" spans="1:6" x14ac:dyDescent="0.2">
      <c r="A76" s="106"/>
      <c r="B76" s="108"/>
      <c r="C76" s="52" t="s">
        <v>114</v>
      </c>
      <c r="D76" s="58">
        <v>0</v>
      </c>
      <c r="E76" s="58">
        <v>0</v>
      </c>
      <c r="F76" s="58">
        <f t="shared" si="2"/>
        <v>0</v>
      </c>
    </row>
    <row r="77" spans="1:6" ht="25.5" x14ac:dyDescent="0.2">
      <c r="A77" s="106"/>
      <c r="B77" s="108"/>
      <c r="C77" s="52" t="s">
        <v>115</v>
      </c>
      <c r="D77" s="58">
        <v>1</v>
      </c>
      <c r="E77" s="58">
        <v>1</v>
      </c>
      <c r="F77" s="58">
        <f t="shared" si="2"/>
        <v>1</v>
      </c>
    </row>
    <row r="78" spans="1:6" x14ac:dyDescent="0.2">
      <c r="A78" s="100"/>
      <c r="B78" s="109"/>
      <c r="C78" s="59" t="s">
        <v>162</v>
      </c>
      <c r="D78" s="47"/>
      <c r="E78" s="47"/>
      <c r="F78" s="60">
        <f>AVERAGE(F72:F77)</f>
        <v>1.5</v>
      </c>
    </row>
    <row r="79" spans="1:6" x14ac:dyDescent="0.2">
      <c r="A79" s="99">
        <v>12</v>
      </c>
      <c r="B79" s="107" t="str">
        <f>VLOOKUP(A79,'კონტროლის გარემოს შეფასება'!A:L,2,0)</f>
        <v>ღრუბლოვანი გამოთვლები</v>
      </c>
      <c r="C79" s="52" t="s">
        <v>106</v>
      </c>
      <c r="D79" s="58">
        <v>0</v>
      </c>
      <c r="E79" s="58">
        <v>0</v>
      </c>
      <c r="F79" s="58">
        <f t="shared" ref="F79:F84" si="3">D79*E79</f>
        <v>0</v>
      </c>
    </row>
    <row r="80" spans="1:6" x14ac:dyDescent="0.2">
      <c r="A80" s="106"/>
      <c r="B80" s="108"/>
      <c r="C80" s="52" t="s">
        <v>160</v>
      </c>
      <c r="D80" s="58">
        <v>1</v>
      </c>
      <c r="E80" s="58">
        <v>3</v>
      </c>
      <c r="F80" s="58">
        <f t="shared" si="3"/>
        <v>3</v>
      </c>
    </row>
    <row r="81" spans="1:6" x14ac:dyDescent="0.2">
      <c r="A81" s="106"/>
      <c r="B81" s="108"/>
      <c r="C81" s="52" t="s">
        <v>110</v>
      </c>
      <c r="D81" s="58">
        <v>1</v>
      </c>
      <c r="E81" s="58">
        <v>2</v>
      </c>
      <c r="F81" s="58">
        <f t="shared" si="3"/>
        <v>2</v>
      </c>
    </row>
    <row r="82" spans="1:6" x14ac:dyDescent="0.2">
      <c r="A82" s="106"/>
      <c r="B82" s="108"/>
      <c r="C82" s="52" t="s">
        <v>161</v>
      </c>
      <c r="D82" s="58">
        <v>2</v>
      </c>
      <c r="E82" s="58">
        <v>3</v>
      </c>
      <c r="F82" s="58">
        <f t="shared" si="3"/>
        <v>6</v>
      </c>
    </row>
    <row r="83" spans="1:6" x14ac:dyDescent="0.2">
      <c r="A83" s="106"/>
      <c r="B83" s="108"/>
      <c r="C83" s="52" t="s">
        <v>114</v>
      </c>
      <c r="D83" s="58">
        <v>0</v>
      </c>
      <c r="E83" s="58">
        <v>0</v>
      </c>
      <c r="F83" s="58">
        <f t="shared" si="3"/>
        <v>0</v>
      </c>
    </row>
    <row r="84" spans="1:6" ht="25.5" x14ac:dyDescent="0.2">
      <c r="A84" s="106"/>
      <c r="B84" s="108"/>
      <c r="C84" s="52" t="s">
        <v>115</v>
      </c>
      <c r="D84" s="58">
        <v>1</v>
      </c>
      <c r="E84" s="58">
        <v>2</v>
      </c>
      <c r="F84" s="58">
        <f t="shared" si="3"/>
        <v>2</v>
      </c>
    </row>
    <row r="85" spans="1:6" x14ac:dyDescent="0.2">
      <c r="A85" s="100"/>
      <c r="B85" s="109"/>
      <c r="C85" s="59" t="s">
        <v>162</v>
      </c>
      <c r="D85" s="47"/>
      <c r="E85" s="47"/>
      <c r="F85" s="60">
        <f>AVERAGE(F79:F84)</f>
        <v>2.1666666666666665</v>
      </c>
    </row>
    <row r="86" spans="1:6" x14ac:dyDescent="0.2">
      <c r="A86" s="99">
        <v>13</v>
      </c>
      <c r="B86" s="107" t="str">
        <f>VLOOKUP(A86,'კონტროლის გარემოს შეფასება'!A:L,2,0)</f>
        <v>ციფრული და მობილური</v>
      </c>
      <c r="C86" s="52" t="s">
        <v>106</v>
      </c>
      <c r="D86" s="58">
        <v>1</v>
      </c>
      <c r="E86" s="58">
        <v>1</v>
      </c>
      <c r="F86" s="58">
        <f t="shared" ref="F86:F91" si="4">D86*E86</f>
        <v>1</v>
      </c>
    </row>
    <row r="87" spans="1:6" x14ac:dyDescent="0.2">
      <c r="A87" s="106"/>
      <c r="B87" s="108"/>
      <c r="C87" s="52" t="s">
        <v>160</v>
      </c>
      <c r="D87" s="58">
        <v>1</v>
      </c>
      <c r="E87" s="58">
        <v>3</v>
      </c>
      <c r="F87" s="58">
        <f t="shared" si="4"/>
        <v>3</v>
      </c>
    </row>
    <row r="88" spans="1:6" x14ac:dyDescent="0.2">
      <c r="A88" s="106"/>
      <c r="B88" s="108"/>
      <c r="C88" s="52" t="s">
        <v>110</v>
      </c>
      <c r="D88" s="58">
        <v>1</v>
      </c>
      <c r="E88" s="58">
        <v>1</v>
      </c>
      <c r="F88" s="58">
        <f t="shared" si="4"/>
        <v>1</v>
      </c>
    </row>
    <row r="89" spans="1:6" x14ac:dyDescent="0.2">
      <c r="A89" s="106"/>
      <c r="B89" s="108"/>
      <c r="C89" s="52" t="s">
        <v>161</v>
      </c>
      <c r="D89" s="58">
        <v>1</v>
      </c>
      <c r="E89" s="58">
        <v>2</v>
      </c>
      <c r="F89" s="58">
        <f t="shared" si="4"/>
        <v>2</v>
      </c>
    </row>
    <row r="90" spans="1:6" x14ac:dyDescent="0.2">
      <c r="A90" s="106"/>
      <c r="B90" s="108"/>
      <c r="C90" s="52" t="s">
        <v>114</v>
      </c>
      <c r="D90" s="58">
        <v>0</v>
      </c>
      <c r="E90" s="58">
        <v>0</v>
      </c>
      <c r="F90" s="58">
        <f t="shared" si="4"/>
        <v>0</v>
      </c>
    </row>
    <row r="91" spans="1:6" ht="25.5" x14ac:dyDescent="0.2">
      <c r="A91" s="106"/>
      <c r="B91" s="108"/>
      <c r="C91" s="52" t="s">
        <v>115</v>
      </c>
      <c r="D91" s="58">
        <v>1</v>
      </c>
      <c r="E91" s="58">
        <v>2</v>
      </c>
      <c r="F91" s="58">
        <f t="shared" si="4"/>
        <v>2</v>
      </c>
    </row>
    <row r="92" spans="1:6" x14ac:dyDescent="0.2">
      <c r="A92" s="100"/>
      <c r="B92" s="109"/>
      <c r="C92" s="59" t="s">
        <v>162</v>
      </c>
      <c r="D92" s="47"/>
      <c r="E92" s="47"/>
      <c r="F92" s="60">
        <f>AVERAGE(F86:F91)</f>
        <v>1.5</v>
      </c>
    </row>
    <row r="93" spans="1:6" ht="13.15" customHeight="1" x14ac:dyDescent="0.2">
      <c r="A93" s="99">
        <v>14</v>
      </c>
      <c r="B93" s="107" t="str">
        <f>VLOOKUP(A93,'კონტროლის გარემოს შეფასება'!A:L,2,0)</f>
        <v xml:space="preserve">ტექნოლოგიური ცვლილება </v>
      </c>
      <c r="C93" s="52" t="s">
        <v>106</v>
      </c>
      <c r="D93" s="58">
        <v>3</v>
      </c>
      <c r="E93" s="58">
        <v>3</v>
      </c>
      <c r="F93" s="58">
        <f t="shared" ref="F93:F98" si="5">D93*E93</f>
        <v>9</v>
      </c>
    </row>
    <row r="94" spans="1:6" ht="13.15" customHeight="1" x14ac:dyDescent="0.2">
      <c r="A94" s="106"/>
      <c r="B94" s="108"/>
      <c r="C94" s="52" t="s">
        <v>160</v>
      </c>
      <c r="D94" s="58">
        <v>2</v>
      </c>
      <c r="E94" s="58">
        <v>2</v>
      </c>
      <c r="F94" s="58">
        <f t="shared" si="5"/>
        <v>4</v>
      </c>
    </row>
    <row r="95" spans="1:6" ht="13.15" customHeight="1" x14ac:dyDescent="0.2">
      <c r="A95" s="106"/>
      <c r="B95" s="108"/>
      <c r="C95" s="52" t="s">
        <v>110</v>
      </c>
      <c r="D95" s="58">
        <v>2</v>
      </c>
      <c r="E95" s="58">
        <v>3</v>
      </c>
      <c r="F95" s="58">
        <f t="shared" si="5"/>
        <v>6</v>
      </c>
    </row>
    <row r="96" spans="1:6" ht="13.15" customHeight="1" x14ac:dyDescent="0.2">
      <c r="A96" s="106"/>
      <c r="B96" s="108"/>
      <c r="C96" s="52" t="s">
        <v>161</v>
      </c>
      <c r="D96" s="58">
        <v>3</v>
      </c>
      <c r="E96" s="58">
        <v>2</v>
      </c>
      <c r="F96" s="58">
        <f t="shared" si="5"/>
        <v>6</v>
      </c>
    </row>
    <row r="97" spans="1:6" x14ac:dyDescent="0.2">
      <c r="A97" s="106"/>
      <c r="B97" s="108"/>
      <c r="C97" s="52" t="s">
        <v>114</v>
      </c>
      <c r="D97" s="58">
        <v>3</v>
      </c>
      <c r="E97" s="58">
        <v>3</v>
      </c>
      <c r="F97" s="58">
        <f t="shared" si="5"/>
        <v>9</v>
      </c>
    </row>
    <row r="98" spans="1:6" ht="25.5" x14ac:dyDescent="0.2">
      <c r="A98" s="106"/>
      <c r="B98" s="108"/>
      <c r="C98" s="52" t="s">
        <v>115</v>
      </c>
      <c r="D98" s="58">
        <v>3</v>
      </c>
      <c r="E98" s="58">
        <v>3</v>
      </c>
      <c r="F98" s="58">
        <f t="shared" si="5"/>
        <v>9</v>
      </c>
    </row>
    <row r="99" spans="1:6" x14ac:dyDescent="0.2">
      <c r="A99" s="100"/>
      <c r="B99" s="109"/>
      <c r="C99" s="59" t="s">
        <v>162</v>
      </c>
      <c r="D99" s="47"/>
      <c r="E99" s="47"/>
      <c r="F99" s="60">
        <f>AVERAGE(F93:F98)</f>
        <v>7.166666666666667</v>
      </c>
    </row>
    <row r="100" spans="1:6" x14ac:dyDescent="0.2">
      <c r="A100" s="99">
        <v>15</v>
      </c>
      <c r="B100" s="107" t="str">
        <f>VLOOKUP(A100,'კონტროლის გარემოს შეფასება'!A:L,2,0)</f>
        <v>კიბერუსაფრთხოება</v>
      </c>
      <c r="C100" s="52" t="s">
        <v>106</v>
      </c>
      <c r="D100" s="58">
        <v>3</v>
      </c>
      <c r="E100" s="58">
        <v>3</v>
      </c>
      <c r="F100" s="58">
        <f t="shared" ref="F100:F105" si="6">D100*E100</f>
        <v>9</v>
      </c>
    </row>
    <row r="101" spans="1:6" x14ac:dyDescent="0.2">
      <c r="A101" s="106"/>
      <c r="B101" s="108"/>
      <c r="C101" s="52" t="s">
        <v>160</v>
      </c>
      <c r="D101" s="58">
        <v>3</v>
      </c>
      <c r="E101" s="58">
        <v>3</v>
      </c>
      <c r="F101" s="58">
        <f t="shared" si="6"/>
        <v>9</v>
      </c>
    </row>
    <row r="102" spans="1:6" x14ac:dyDescent="0.2">
      <c r="A102" s="106"/>
      <c r="B102" s="108"/>
      <c r="C102" s="52" t="s">
        <v>110</v>
      </c>
      <c r="D102" s="58">
        <v>3</v>
      </c>
      <c r="E102" s="58">
        <v>3</v>
      </c>
      <c r="F102" s="58">
        <f t="shared" si="6"/>
        <v>9</v>
      </c>
    </row>
    <row r="103" spans="1:6" x14ac:dyDescent="0.2">
      <c r="A103" s="106"/>
      <c r="B103" s="108"/>
      <c r="C103" s="52" t="s">
        <v>161</v>
      </c>
      <c r="D103" s="58">
        <v>3</v>
      </c>
      <c r="E103" s="58">
        <v>3</v>
      </c>
      <c r="F103" s="58">
        <f t="shared" si="6"/>
        <v>9</v>
      </c>
    </row>
    <row r="104" spans="1:6" x14ac:dyDescent="0.2">
      <c r="A104" s="106"/>
      <c r="B104" s="108"/>
      <c r="C104" s="52" t="s">
        <v>114</v>
      </c>
      <c r="D104" s="58">
        <v>3</v>
      </c>
      <c r="E104" s="58">
        <v>3</v>
      </c>
      <c r="F104" s="58">
        <f t="shared" si="6"/>
        <v>9</v>
      </c>
    </row>
    <row r="105" spans="1:6" ht="25.5" x14ac:dyDescent="0.2">
      <c r="A105" s="106"/>
      <c r="B105" s="108"/>
      <c r="C105" s="52" t="s">
        <v>115</v>
      </c>
      <c r="D105" s="58">
        <v>3</v>
      </c>
      <c r="E105" s="58">
        <v>1</v>
      </c>
      <c r="F105" s="58">
        <f t="shared" si="6"/>
        <v>3</v>
      </c>
    </row>
    <row r="106" spans="1:6" x14ac:dyDescent="0.2">
      <c r="A106" s="100"/>
      <c r="B106" s="109"/>
      <c r="C106" s="59" t="s">
        <v>162</v>
      </c>
      <c r="D106" s="47"/>
      <c r="E106" s="47"/>
      <c r="F106" s="60">
        <f>AVERAGE(F100:F105)</f>
        <v>8</v>
      </c>
    </row>
    <row r="107" spans="1:6" x14ac:dyDescent="0.2">
      <c r="A107" s="99">
        <v>16</v>
      </c>
      <c r="B107" s="107" t="str">
        <f>VLOOKUP(A107,'კონტროლის გარემოს შეფასება'!A:L,2,0)</f>
        <v xml:space="preserve">პროგრამული უზრუნველყოფის აქტივების მართვა </v>
      </c>
      <c r="C107" s="52" t="s">
        <v>106</v>
      </c>
      <c r="D107" s="58">
        <v>0</v>
      </c>
      <c r="E107" s="58">
        <v>0</v>
      </c>
      <c r="F107" s="58">
        <f t="shared" ref="F107:F112" si="7">D107*E107</f>
        <v>0</v>
      </c>
    </row>
    <row r="108" spans="1:6" x14ac:dyDescent="0.2">
      <c r="A108" s="106"/>
      <c r="B108" s="108"/>
      <c r="C108" s="52" t="s">
        <v>160</v>
      </c>
      <c r="D108" s="58">
        <v>0</v>
      </c>
      <c r="E108" s="58">
        <v>0</v>
      </c>
      <c r="F108" s="58">
        <f t="shared" si="7"/>
        <v>0</v>
      </c>
    </row>
    <row r="109" spans="1:6" x14ac:dyDescent="0.2">
      <c r="A109" s="106"/>
      <c r="B109" s="108"/>
      <c r="C109" s="52" t="s">
        <v>110</v>
      </c>
      <c r="D109" s="58">
        <v>1</v>
      </c>
      <c r="E109" s="58">
        <v>2</v>
      </c>
      <c r="F109" s="58">
        <f t="shared" si="7"/>
        <v>2</v>
      </c>
    </row>
    <row r="110" spans="1:6" x14ac:dyDescent="0.2">
      <c r="A110" s="106"/>
      <c r="B110" s="108"/>
      <c r="C110" s="52" t="s">
        <v>161</v>
      </c>
      <c r="D110" s="58">
        <v>2</v>
      </c>
      <c r="E110" s="58">
        <v>2</v>
      </c>
      <c r="F110" s="58">
        <f t="shared" si="7"/>
        <v>4</v>
      </c>
    </row>
    <row r="111" spans="1:6" x14ac:dyDescent="0.2">
      <c r="A111" s="106"/>
      <c r="B111" s="108"/>
      <c r="C111" s="52" t="s">
        <v>114</v>
      </c>
      <c r="D111" s="58">
        <v>1</v>
      </c>
      <c r="E111" s="58">
        <v>1</v>
      </c>
      <c r="F111" s="58">
        <f t="shared" si="7"/>
        <v>1</v>
      </c>
    </row>
    <row r="112" spans="1:6" ht="25.5" x14ac:dyDescent="0.2">
      <c r="A112" s="106"/>
      <c r="B112" s="108"/>
      <c r="C112" s="52" t="s">
        <v>115</v>
      </c>
      <c r="D112" s="58">
        <v>1</v>
      </c>
      <c r="E112" s="58">
        <v>2</v>
      </c>
      <c r="F112" s="58">
        <f t="shared" si="7"/>
        <v>2</v>
      </c>
    </row>
    <row r="113" spans="1:6" x14ac:dyDescent="0.2">
      <c r="A113" s="100"/>
      <c r="B113" s="109"/>
      <c r="C113" s="59" t="s">
        <v>162</v>
      </c>
      <c r="D113" s="47"/>
      <c r="E113" s="47"/>
      <c r="F113" s="60">
        <f>AVERAGE(F107:F112)</f>
        <v>1.5</v>
      </c>
    </row>
    <row r="114" spans="1:6" x14ac:dyDescent="0.2">
      <c r="A114" s="99">
        <v>17</v>
      </c>
      <c r="B114" s="107" t="str">
        <f>VLOOKUP(A114,'კონტროლის გარემოს შეფასება'!A:L,2,0)</f>
        <v>სისტემის ცოდნა</v>
      </c>
      <c r="C114" s="52" t="s">
        <v>106</v>
      </c>
      <c r="D114" s="58">
        <v>0</v>
      </c>
      <c r="E114" s="58">
        <v>0</v>
      </c>
      <c r="F114" s="58">
        <f t="shared" ref="F114:F119" si="8">D114*E114</f>
        <v>0</v>
      </c>
    </row>
    <row r="115" spans="1:6" x14ac:dyDescent="0.2">
      <c r="A115" s="106"/>
      <c r="B115" s="108"/>
      <c r="C115" s="52" t="s">
        <v>160</v>
      </c>
      <c r="D115" s="58">
        <v>0</v>
      </c>
      <c r="E115" s="58">
        <v>0</v>
      </c>
      <c r="F115" s="58">
        <f t="shared" si="8"/>
        <v>0</v>
      </c>
    </row>
    <row r="116" spans="1:6" x14ac:dyDescent="0.2">
      <c r="A116" s="106"/>
      <c r="B116" s="108"/>
      <c r="C116" s="52" t="s">
        <v>110</v>
      </c>
      <c r="D116" s="58">
        <v>1</v>
      </c>
      <c r="E116" s="58">
        <v>2</v>
      </c>
      <c r="F116" s="58">
        <f t="shared" si="8"/>
        <v>2</v>
      </c>
    </row>
    <row r="117" spans="1:6" x14ac:dyDescent="0.2">
      <c r="A117" s="106"/>
      <c r="B117" s="108"/>
      <c r="C117" s="52" t="s">
        <v>161</v>
      </c>
      <c r="D117" s="58">
        <v>2</v>
      </c>
      <c r="E117" s="58">
        <v>2</v>
      </c>
      <c r="F117" s="58">
        <f t="shared" si="8"/>
        <v>4</v>
      </c>
    </row>
    <row r="118" spans="1:6" x14ac:dyDescent="0.2">
      <c r="A118" s="106"/>
      <c r="B118" s="108"/>
      <c r="C118" s="52" t="s">
        <v>114</v>
      </c>
      <c r="D118" s="58">
        <v>1</v>
      </c>
      <c r="E118" s="58">
        <v>1</v>
      </c>
      <c r="F118" s="58">
        <f t="shared" si="8"/>
        <v>1</v>
      </c>
    </row>
    <row r="119" spans="1:6" ht="25.5" x14ac:dyDescent="0.2">
      <c r="A119" s="106"/>
      <c r="B119" s="108"/>
      <c r="C119" s="52" t="s">
        <v>115</v>
      </c>
      <c r="D119" s="58">
        <v>1</v>
      </c>
      <c r="E119" s="58">
        <v>2</v>
      </c>
      <c r="F119" s="58">
        <f t="shared" si="8"/>
        <v>2</v>
      </c>
    </row>
    <row r="120" spans="1:6" x14ac:dyDescent="0.2">
      <c r="A120" s="100"/>
      <c r="B120" s="109"/>
      <c r="C120" s="59" t="s">
        <v>162</v>
      </c>
      <c r="D120" s="47"/>
      <c r="E120" s="47"/>
      <c r="F120" s="60">
        <f>AVERAGE(F114:F119)</f>
        <v>1.5</v>
      </c>
    </row>
  </sheetData>
  <mergeCells count="34">
    <mergeCell ref="B100:B106"/>
    <mergeCell ref="A114:A120"/>
    <mergeCell ref="B114:B120"/>
    <mergeCell ref="A100:A106"/>
    <mergeCell ref="A107:A113"/>
    <mergeCell ref="B107:B113"/>
    <mergeCell ref="A79:A85"/>
    <mergeCell ref="B79:B85"/>
    <mergeCell ref="A86:A92"/>
    <mergeCell ref="A93:A99"/>
    <mergeCell ref="B93:B99"/>
    <mergeCell ref="B86:B92"/>
    <mergeCell ref="A30:A36"/>
    <mergeCell ref="B30:B36"/>
    <mergeCell ref="A2:A8"/>
    <mergeCell ref="B2:B8"/>
    <mergeCell ref="A9:A15"/>
    <mergeCell ref="B9:B15"/>
    <mergeCell ref="A16:A22"/>
    <mergeCell ref="B16:B22"/>
    <mergeCell ref="A23:A29"/>
    <mergeCell ref="B23:B29"/>
    <mergeCell ref="A65:A71"/>
    <mergeCell ref="B65:B71"/>
    <mergeCell ref="A72:A78"/>
    <mergeCell ref="B72:B78"/>
    <mergeCell ref="A58:A64"/>
    <mergeCell ref="B58:B64"/>
    <mergeCell ref="A37:A43"/>
    <mergeCell ref="B37:B43"/>
    <mergeCell ref="A44:A50"/>
    <mergeCell ref="B44:B50"/>
    <mergeCell ref="A51:A57"/>
    <mergeCell ref="B51:B57"/>
  </mergeCells>
  <dataValidations count="2">
    <dataValidation type="list" allowBlank="1" showInputMessage="1" showErrorMessage="1" sqref="D8:E8 D15:E15 D22:E22 D29:E29 D36:E36 D43:E43 D50:E50 D57:E57 D64:E64 D71:E71 D78:E78 D85:E85 D92:E92 D99:E99 D106:E106 D113:E113 D120:E120">
      <formula1>Assessments1</formula1>
    </dataValidation>
    <dataValidation type="list" allowBlank="1" showInputMessage="1" showErrorMessage="1" sqref="D2:E7 D100:E105 D23:E28 D9:E14 D30:E35 D37:E42 D44:E49 D51:E56 D72:E77 D16:E21 D65:E70 D86:E91 D58:E63 D107:E112 D93:E98 D79:E84 D114:E119">
      <formula1>Assessment2</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abSelected="1" topLeftCell="C1" zoomScale="80" zoomScaleNormal="80" workbookViewId="0">
      <selection activeCell="G24" sqref="G24"/>
    </sheetView>
  </sheetViews>
  <sheetFormatPr defaultColWidth="9.28515625" defaultRowHeight="12.75" x14ac:dyDescent="0.2"/>
  <cols>
    <col min="1" max="1" width="10.7109375" style="4" customWidth="1"/>
    <col min="2" max="2" width="61.28515625" style="4" customWidth="1"/>
    <col min="3" max="3" width="33.140625" style="4" customWidth="1"/>
    <col min="4" max="4" width="26.28515625" style="4" customWidth="1"/>
    <col min="5" max="5" width="24.7109375" style="4" customWidth="1"/>
    <col min="6" max="7" width="30.42578125" style="4" customWidth="1"/>
    <col min="8" max="8" width="39" style="4" customWidth="1"/>
    <col min="9" max="9" width="24.140625" style="4" customWidth="1"/>
    <col min="10" max="10" width="20.7109375" style="4" customWidth="1"/>
    <col min="11" max="11" width="12.7109375" style="4" customWidth="1"/>
    <col min="12" max="12" width="12" style="4" bestFit="1" customWidth="1"/>
    <col min="13" max="16384" width="9.28515625" style="4"/>
  </cols>
  <sheetData>
    <row r="1" spans="1:10" ht="34.5" customHeight="1" x14ac:dyDescent="0.2">
      <c r="A1" s="47" t="s">
        <v>50</v>
      </c>
      <c r="B1" s="47" t="s">
        <v>2</v>
      </c>
      <c r="C1" s="47" t="s">
        <v>163</v>
      </c>
      <c r="D1" s="47" t="s">
        <v>164</v>
      </c>
      <c r="E1" s="47" t="s">
        <v>165</v>
      </c>
      <c r="F1" s="47" t="s">
        <v>166</v>
      </c>
      <c r="G1" s="47" t="s">
        <v>167</v>
      </c>
      <c r="H1" s="47" t="s">
        <v>168</v>
      </c>
      <c r="I1" s="47" t="s">
        <v>125</v>
      </c>
      <c r="J1" s="47" t="s">
        <v>169</v>
      </c>
    </row>
    <row r="2" spans="1:10" x14ac:dyDescent="0.2">
      <c r="A2" s="51">
        <v>1</v>
      </c>
      <c r="B2" s="52" t="s">
        <v>5</v>
      </c>
      <c r="C2" s="55">
        <f>VLOOKUP(B2,'კონტროლის გარემოს შეფასება'!$B$4:$L$20,11,FALSE)</f>
        <v>2.8</v>
      </c>
      <c r="D2" s="55">
        <f ca="1">OFFSET('რისკის შეფასება'!$F$1,'წლიური გეგმა'!A2*6+A2,0)</f>
        <v>1.3333333333333333</v>
      </c>
      <c r="E2" s="50" t="s">
        <v>170</v>
      </c>
      <c r="F2" s="55">
        <f t="shared" ref="F2:F18" ca="1" si="0">C2*D2</f>
        <v>3.7333333333333329</v>
      </c>
      <c r="G2" s="55" t="s">
        <v>171</v>
      </c>
      <c r="H2" s="55" t="s">
        <v>171</v>
      </c>
      <c r="I2" s="73" t="str">
        <f ca="1">IF((D2*C2)&lt;13.4, "დაბალი", IF(AND((D2*C2)&gt;=13.45, (D2*C2)&lt;=17.55), "ზომიერი", IF(OR((D2*C2)&gt;J4=17.56, (D2*C2)&lt;=22.96), "ზომიერად მაღალი", "მაღალი ")))</f>
        <v>დაბალი</v>
      </c>
      <c r="J2" s="51">
        <f t="shared" ref="J2:J18" ca="1" si="1">RANK(F2,$F$2:$F$18,0)</f>
        <v>12</v>
      </c>
    </row>
    <row r="3" spans="1:10" x14ac:dyDescent="0.2">
      <c r="A3" s="51">
        <v>2</v>
      </c>
      <c r="B3" s="52" t="s">
        <v>7</v>
      </c>
      <c r="C3" s="55">
        <f>VLOOKUP(B3,'კონტროლის გარემოს შეფასება'!$B$4:$L$20,11,FALSE)</f>
        <v>2.4</v>
      </c>
      <c r="D3" s="55">
        <f ca="1">OFFSET('რისკის შეფასება'!$F$1,'წლიური გეგმა'!A3*6+A3,0)</f>
        <v>2</v>
      </c>
      <c r="E3" s="50" t="s">
        <v>170</v>
      </c>
      <c r="F3" s="55">
        <f t="shared" ca="1" si="0"/>
        <v>4.8</v>
      </c>
      <c r="G3" s="55" t="s">
        <v>171</v>
      </c>
      <c r="H3" s="55" t="s">
        <v>171</v>
      </c>
      <c r="I3" s="73" t="str">
        <f t="shared" ref="I3:I18" ca="1" si="2">IF((D3*C3)&lt;13.4, "დაბალი", IF(AND((D3*C3)&gt;=13.45, (D3*C3)&lt;=17.55), "ზომიერი", IF(OR((D3*C3)&gt;J5=17.56, (D3*C3)&lt;=22.96), "ზომიერად მაღალი", "მაღალი ")))</f>
        <v>დაბალი</v>
      </c>
      <c r="J3" s="51">
        <f t="shared" ca="1" si="1"/>
        <v>8</v>
      </c>
    </row>
    <row r="4" spans="1:10" x14ac:dyDescent="0.2">
      <c r="A4" s="51">
        <v>3</v>
      </c>
      <c r="B4" s="52" t="s">
        <v>8</v>
      </c>
      <c r="C4" s="55">
        <f>VLOOKUP(B4,'კონტროლის გარემოს შეფასება'!$B$4:$L$20,11,FALSE)</f>
        <v>2.25</v>
      </c>
      <c r="D4" s="55">
        <f ca="1">OFFSET('რისკის შეფასება'!$F$1,'წლიური გეგმა'!A4*6+A4,0)</f>
        <v>6.333333333333333</v>
      </c>
      <c r="E4" s="50" t="s">
        <v>170</v>
      </c>
      <c r="F4" s="55">
        <f t="shared" ca="1" si="0"/>
        <v>14.25</v>
      </c>
      <c r="G4" s="55" t="s">
        <v>171</v>
      </c>
      <c r="H4" s="55" t="s">
        <v>171</v>
      </c>
      <c r="I4" s="73" t="str">
        <f t="shared" ca="1" si="2"/>
        <v>ზომიერი</v>
      </c>
      <c r="J4" s="51">
        <f t="shared" ca="1" si="1"/>
        <v>4</v>
      </c>
    </row>
    <row r="5" spans="1:10" x14ac:dyDescent="0.2">
      <c r="A5" s="51">
        <v>4</v>
      </c>
      <c r="B5" s="52" t="s">
        <v>10</v>
      </c>
      <c r="C5" s="55">
        <f>VLOOKUP(B5,'კონტროლის გარემოს შეფასება'!$B$4:$L$20,11,FALSE)</f>
        <v>2.2999999999999998</v>
      </c>
      <c r="D5" s="55">
        <f ca="1">OFFSET('რისკის შეფასება'!$F$1,'წლიური გეგმა'!A5*6+A5,0)</f>
        <v>2.3333333333333335</v>
      </c>
      <c r="E5" s="50" t="s">
        <v>170</v>
      </c>
      <c r="F5" s="55">
        <f t="shared" ca="1" si="0"/>
        <v>5.3666666666666663</v>
      </c>
      <c r="G5" s="55" t="s">
        <v>171</v>
      </c>
      <c r="H5" s="55" t="s">
        <v>171</v>
      </c>
      <c r="I5" s="73" t="str">
        <f t="shared" ca="1" si="2"/>
        <v>დაბალი</v>
      </c>
      <c r="J5" s="51">
        <f t="shared" ca="1" si="1"/>
        <v>7</v>
      </c>
    </row>
    <row r="6" spans="1:10" x14ac:dyDescent="0.2">
      <c r="A6" s="51">
        <v>5</v>
      </c>
      <c r="B6" s="53" t="s">
        <v>12</v>
      </c>
      <c r="C6" s="55">
        <f>VLOOKUP(B6,'კონტროლის გარემოს შეფასება'!$B$4:$L$20,11,FALSE)</f>
        <v>2.4</v>
      </c>
      <c r="D6" s="55">
        <f ca="1">OFFSET('რისკის შეფასება'!$F$1,'წლიური გეგმა'!A6*6+A6,0)</f>
        <v>2.5</v>
      </c>
      <c r="E6" s="50" t="s">
        <v>170</v>
      </c>
      <c r="F6" s="55">
        <f t="shared" ca="1" si="0"/>
        <v>6</v>
      </c>
      <c r="G6" s="55" t="s">
        <v>171</v>
      </c>
      <c r="H6" s="55" t="s">
        <v>171</v>
      </c>
      <c r="I6" s="73" t="str">
        <f t="shared" ca="1" si="2"/>
        <v>დაბალი</v>
      </c>
      <c r="J6" s="51">
        <f t="shared" ca="1" si="1"/>
        <v>6</v>
      </c>
    </row>
    <row r="7" spans="1:10" x14ac:dyDescent="0.2">
      <c r="A7" s="51">
        <v>6</v>
      </c>
      <c r="B7" s="52" t="s">
        <v>15</v>
      </c>
      <c r="C7" s="55">
        <f>VLOOKUP(B7,'კონტროლის გარემოს შეფასება'!$B$4:$L$20,11,FALSE)</f>
        <v>2.4500000000000002</v>
      </c>
      <c r="D7" s="55">
        <f ca="1">OFFSET('რისკის შეფასება'!$F$1,'წლიური გეგმა'!A7*6+A7,0)</f>
        <v>5.5</v>
      </c>
      <c r="E7" s="50" t="s">
        <v>170</v>
      </c>
      <c r="F7" s="55">
        <f t="shared" ca="1" si="0"/>
        <v>13.475000000000001</v>
      </c>
      <c r="G7" s="55" t="s">
        <v>171</v>
      </c>
      <c r="H7" s="55" t="s">
        <v>171</v>
      </c>
      <c r="I7" s="73" t="str">
        <f t="shared" ca="1" si="2"/>
        <v>ზომიერი</v>
      </c>
      <c r="J7" s="51">
        <f t="shared" ca="1" si="1"/>
        <v>5</v>
      </c>
    </row>
    <row r="8" spans="1:10" x14ac:dyDescent="0.2">
      <c r="A8" s="51">
        <v>7</v>
      </c>
      <c r="B8" s="52" t="s">
        <v>17</v>
      </c>
      <c r="C8" s="55">
        <f>VLOOKUP(B8,'კონტროლის გარემოს შეფასება'!$B$4:$L$20,11,FALSE)</f>
        <v>1.95</v>
      </c>
      <c r="D8" s="55">
        <f ca="1">OFFSET('რისკის შეფასება'!$F$1,'წლიური გეგმა'!A8*6+A8,0)</f>
        <v>2</v>
      </c>
      <c r="E8" s="50" t="s">
        <v>170</v>
      </c>
      <c r="F8" s="55">
        <f t="shared" ca="1" si="0"/>
        <v>3.9</v>
      </c>
      <c r="G8" s="55" t="s">
        <v>171</v>
      </c>
      <c r="H8" s="55" t="s">
        <v>171</v>
      </c>
      <c r="I8" s="73" t="str">
        <f t="shared" ca="1" si="2"/>
        <v>დაბალი</v>
      </c>
      <c r="J8" s="51">
        <f t="shared" ca="1" si="1"/>
        <v>11</v>
      </c>
    </row>
    <row r="9" spans="1:10" x14ac:dyDescent="0.2">
      <c r="A9" s="51">
        <v>8</v>
      </c>
      <c r="B9" s="52" t="s">
        <v>19</v>
      </c>
      <c r="C9" s="55">
        <f>VLOOKUP(B9,'კონტროლის გარემოს შეფასება'!$B$4:$L$20,11,FALSE)</f>
        <v>2.4499999999999997</v>
      </c>
      <c r="D9" s="55">
        <f ca="1">OFFSET('რისკის შეფასება'!$F$1,'წლიური გეგმა'!A9*6+A9,0)</f>
        <v>1.3333333333333333</v>
      </c>
      <c r="E9" s="50" t="s">
        <v>170</v>
      </c>
      <c r="F9" s="55">
        <f t="shared" ca="1" si="0"/>
        <v>3.2666666666666662</v>
      </c>
      <c r="G9" s="55" t="s">
        <v>171</v>
      </c>
      <c r="H9" s="55" t="s">
        <v>171</v>
      </c>
      <c r="I9" s="73" t="str">
        <f t="shared" ca="1" si="2"/>
        <v>დაბალი</v>
      </c>
      <c r="J9" s="51">
        <f t="shared" ca="1" si="1"/>
        <v>14</v>
      </c>
    </row>
    <row r="10" spans="1:10" x14ac:dyDescent="0.2">
      <c r="A10" s="51">
        <v>9</v>
      </c>
      <c r="B10" s="52" t="s">
        <v>21</v>
      </c>
      <c r="C10" s="55">
        <f>VLOOKUP(B10,'კონტროლის გარემოს შეფასება'!$B$4:$L$20,11,FALSE)</f>
        <v>3</v>
      </c>
      <c r="D10" s="55">
        <f ca="1">OFFSET('რისკის შეფასება'!$F$1,'წლიური გეგმა'!A10*6+A10,0)</f>
        <v>6.833333333333333</v>
      </c>
      <c r="E10" s="50" t="s">
        <v>170</v>
      </c>
      <c r="F10" s="55">
        <f t="shared" ca="1" si="0"/>
        <v>20.5</v>
      </c>
      <c r="G10" s="55" t="s">
        <v>171</v>
      </c>
      <c r="H10" s="55" t="s">
        <v>171</v>
      </c>
      <c r="I10" s="73" t="str">
        <f t="shared" ca="1" si="2"/>
        <v>ზომიერად მაღალი</v>
      </c>
      <c r="J10" s="51">
        <f t="shared" ca="1" si="1"/>
        <v>2</v>
      </c>
    </row>
    <row r="11" spans="1:10" x14ac:dyDescent="0.2">
      <c r="A11" s="51">
        <v>10</v>
      </c>
      <c r="B11" s="52" t="s">
        <v>155</v>
      </c>
      <c r="C11" s="55">
        <f>VLOOKUP(B11,'კონტროლის გარემოს შეფასება'!$B$4:$L$20,11,FALSE)</f>
        <v>2.15</v>
      </c>
      <c r="D11" s="55">
        <f ca="1">OFFSET('რისკის შეფასება'!$F$1,'წლიური გეგმა'!A11*6+A11,0)</f>
        <v>2.1666666666666665</v>
      </c>
      <c r="E11" s="50" t="s">
        <v>170</v>
      </c>
      <c r="F11" s="55">
        <f t="shared" ca="1" si="0"/>
        <v>4.6583333333333332</v>
      </c>
      <c r="G11" s="55" t="s">
        <v>171</v>
      </c>
      <c r="H11" s="55" t="s">
        <v>171</v>
      </c>
      <c r="I11" s="73" t="str">
        <f t="shared" ca="1" si="2"/>
        <v>დაბალი</v>
      </c>
      <c r="J11" s="51">
        <f t="shared" ca="1" si="1"/>
        <v>9</v>
      </c>
    </row>
    <row r="12" spans="1:10" x14ac:dyDescent="0.2">
      <c r="A12" s="51">
        <v>11</v>
      </c>
      <c r="B12" s="53" t="s">
        <v>25</v>
      </c>
      <c r="C12" s="55">
        <f>VLOOKUP(B12,'კონტროლის გარემოს შეფასება'!$B$4:$L$20,11,FALSE)</f>
        <v>2.4499999999999997</v>
      </c>
      <c r="D12" s="55">
        <f ca="1">OFFSET('რისკის შეფასება'!$F$1,'წლიური გეგმა'!A12*6+A12,0)</f>
        <v>1.5</v>
      </c>
      <c r="E12" s="50" t="s">
        <v>170</v>
      </c>
      <c r="F12" s="55">
        <f t="shared" ca="1" si="0"/>
        <v>3.6749999999999998</v>
      </c>
      <c r="G12" s="55" t="s">
        <v>171</v>
      </c>
      <c r="H12" s="55" t="s">
        <v>171</v>
      </c>
      <c r="I12" s="73" t="str">
        <f t="shared" ca="1" si="2"/>
        <v>დაბალი</v>
      </c>
      <c r="J12" s="51">
        <f t="shared" ca="1" si="1"/>
        <v>13</v>
      </c>
    </row>
    <row r="13" spans="1:10" x14ac:dyDescent="0.2">
      <c r="A13" s="51">
        <v>12</v>
      </c>
      <c r="B13" s="53" t="s">
        <v>28</v>
      </c>
      <c r="C13" s="55">
        <f>VLOOKUP(B13,'კონტროლის გარემოს შეფასება'!$B$4:$L$20,11,FALSE)</f>
        <v>2.15</v>
      </c>
      <c r="D13" s="55">
        <f ca="1">OFFSET('რისკის შეფასება'!$F$1,'წლიური გეგმა'!A13*6+A13,0)</f>
        <v>2.1666666666666665</v>
      </c>
      <c r="E13" s="50" t="s">
        <v>170</v>
      </c>
      <c r="F13" s="55">
        <f t="shared" ca="1" si="0"/>
        <v>4.6583333333333332</v>
      </c>
      <c r="G13" s="55" t="s">
        <v>171</v>
      </c>
      <c r="H13" s="55" t="s">
        <v>171</v>
      </c>
      <c r="I13" s="73" t="str">
        <f t="shared" ca="1" si="2"/>
        <v>დაბალი</v>
      </c>
      <c r="J13" s="51">
        <f t="shared" ca="1" si="1"/>
        <v>9</v>
      </c>
    </row>
    <row r="14" spans="1:10" x14ac:dyDescent="0.2">
      <c r="A14" s="51">
        <v>13</v>
      </c>
      <c r="B14" s="53" t="s">
        <v>35</v>
      </c>
      <c r="C14" s="55">
        <f>VLOOKUP(B14,'კონტროლის გარემოს შეფასება'!$B$4:$L$20,11,FALSE)</f>
        <v>1.85</v>
      </c>
      <c r="D14" s="55">
        <f ca="1">OFFSET('რისკის შეფასება'!$F$1,'წლიური გეგმა'!A14*6+A14,0)</f>
        <v>1.5</v>
      </c>
      <c r="E14" s="50" t="s">
        <v>170</v>
      </c>
      <c r="F14" s="55">
        <f t="shared" ca="1" si="0"/>
        <v>2.7750000000000004</v>
      </c>
      <c r="G14" s="55" t="s">
        <v>171</v>
      </c>
      <c r="H14" s="55" t="s">
        <v>171</v>
      </c>
      <c r="I14" s="73" t="str">
        <f t="shared" ca="1" si="2"/>
        <v>დაბალი</v>
      </c>
      <c r="J14" s="51">
        <f t="shared" ca="1" si="1"/>
        <v>17</v>
      </c>
    </row>
    <row r="15" spans="1:10" x14ac:dyDescent="0.2">
      <c r="A15" s="51">
        <v>14</v>
      </c>
      <c r="B15" s="52" t="s">
        <v>156</v>
      </c>
      <c r="C15" s="55">
        <f>VLOOKUP(B15,'კონტროლის გარემოს შეფასება'!$B$4:$L$20,11,FALSE)</f>
        <v>2.4499999999999997</v>
      </c>
      <c r="D15" s="55">
        <f ca="1">OFFSET('რისკის შეფასება'!$F$1,'წლიური გეგმა'!A15*6+A15,0)</f>
        <v>7.166666666666667</v>
      </c>
      <c r="E15" s="50" t="s">
        <v>170</v>
      </c>
      <c r="F15" s="55">
        <f t="shared" ca="1" si="0"/>
        <v>17.558333333333334</v>
      </c>
      <c r="G15" s="55" t="s">
        <v>171</v>
      </c>
      <c r="H15" s="55" t="s">
        <v>171</v>
      </c>
      <c r="I15" s="73" t="str">
        <f t="shared" ca="1" si="2"/>
        <v>ზომიერად მაღალი</v>
      </c>
      <c r="J15" s="51">
        <f t="shared" ca="1" si="1"/>
        <v>3</v>
      </c>
    </row>
    <row r="16" spans="1:10" x14ac:dyDescent="0.2">
      <c r="A16" s="51">
        <v>15</v>
      </c>
      <c r="B16" s="52" t="s">
        <v>40</v>
      </c>
      <c r="C16" s="55">
        <f>VLOOKUP(B16,'კონტროლის გარემოს შეფასება'!$B$4:$L$20,11,FALSE)</f>
        <v>3</v>
      </c>
      <c r="D16" s="55">
        <f ca="1">OFFSET('რისკის შეფასება'!$F$1,'წლიური გეგმა'!A16*6+A16,0)</f>
        <v>8</v>
      </c>
      <c r="E16" s="50" t="s">
        <v>170</v>
      </c>
      <c r="F16" s="55">
        <f t="shared" ca="1" si="0"/>
        <v>24</v>
      </c>
      <c r="G16" s="55" t="s">
        <v>171</v>
      </c>
      <c r="H16" s="55" t="s">
        <v>171</v>
      </c>
      <c r="I16" s="73" t="str">
        <f t="shared" ca="1" si="2"/>
        <v xml:space="preserve">მაღალი </v>
      </c>
      <c r="J16" s="51">
        <f t="shared" ca="1" si="1"/>
        <v>1</v>
      </c>
    </row>
    <row r="17" spans="1:10" x14ac:dyDescent="0.2">
      <c r="A17" s="51">
        <v>16</v>
      </c>
      <c r="B17" s="52" t="s">
        <v>42</v>
      </c>
      <c r="C17" s="55">
        <f>VLOOKUP(B17,'კონტროლის გარემოს შეფასება'!$B$4:$L$20,11,FALSE)</f>
        <v>1.95</v>
      </c>
      <c r="D17" s="55">
        <f ca="1">OFFSET('რისკის შეფასება'!$F$1,'წლიური გეგმა'!A17*6+A17,0)</f>
        <v>1.5</v>
      </c>
      <c r="E17" s="50" t="s">
        <v>170</v>
      </c>
      <c r="F17" s="55">
        <f t="shared" ca="1" si="0"/>
        <v>2.9249999999999998</v>
      </c>
      <c r="G17" s="55" t="s">
        <v>171</v>
      </c>
      <c r="H17" s="55" t="s">
        <v>171</v>
      </c>
      <c r="I17" s="73" t="str">
        <f t="shared" ca="1" si="2"/>
        <v>დაბალი</v>
      </c>
      <c r="J17" s="51">
        <f t="shared" ca="1" si="1"/>
        <v>15</v>
      </c>
    </row>
    <row r="18" spans="1:10" x14ac:dyDescent="0.2">
      <c r="A18" s="51">
        <v>17</v>
      </c>
      <c r="B18" s="52" t="s">
        <v>44</v>
      </c>
      <c r="C18" s="55">
        <f>VLOOKUP(B18,'კონტროლის გარემოს შეფასება'!$B$4:$L$20,11,FALSE)</f>
        <v>1.95</v>
      </c>
      <c r="D18" s="55">
        <f ca="1">OFFSET('რისკის შეფასება'!$F$1,'წლიური გეგმა'!A18*6+A18,0)</f>
        <v>1.5</v>
      </c>
      <c r="E18" s="50" t="s">
        <v>170</v>
      </c>
      <c r="F18" s="55">
        <f t="shared" ca="1" si="0"/>
        <v>2.9249999999999998</v>
      </c>
      <c r="G18" s="55" t="s">
        <v>171</v>
      </c>
      <c r="H18" s="55" t="s">
        <v>171</v>
      </c>
      <c r="I18" s="73" t="str">
        <f t="shared" ca="1" si="2"/>
        <v>დაბალი</v>
      </c>
      <c r="J18" s="51">
        <f t="shared" ca="1" si="1"/>
        <v>15</v>
      </c>
    </row>
  </sheetData>
  <conditionalFormatting sqref="I2:I18">
    <cfRule type="containsText" dxfId="3" priority="2" operator="containsText" text="დაბალი">
      <formula>NOT(ISERROR(SEARCH("დაბალი",I2)))</formula>
    </cfRule>
    <cfRule type="containsText" dxfId="2" priority="4" operator="containsText" text="ზომიერი">
      <formula>NOT(ISERROR(SEARCH("ზომიერი",I2)))</formula>
    </cfRule>
    <cfRule type="containsText" dxfId="1" priority="5" operator="containsText" text="ზომიერად მაღალი">
      <formula>NOT(ISERROR(SEARCH("ზომიერად მაღალი",I2)))</formula>
    </cfRule>
    <cfRule type="containsText" dxfId="0" priority="6" operator="containsText" text="მაღალი">
      <formula>NOT(ISERROR(SEARCH("მაღალი",I2)))</formula>
    </cfRule>
  </conditionalFormatting>
  <conditionalFormatting sqref="J2:J18">
    <cfRule type="colorScale" priority="20">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E5:G12"/>
  <sheetViews>
    <sheetView zoomScale="80" zoomScaleNormal="80" workbookViewId="0">
      <selection activeCell="I15" sqref="I15"/>
    </sheetView>
  </sheetViews>
  <sheetFormatPr defaultRowHeight="12.75" x14ac:dyDescent="0.2"/>
  <cols>
    <col min="5" max="5" width="27.7109375" customWidth="1"/>
  </cols>
  <sheetData>
    <row r="5" spans="5:7" x14ac:dyDescent="0.2">
      <c r="E5" s="5" t="s">
        <v>172</v>
      </c>
      <c r="F5" t="s">
        <v>173</v>
      </c>
    </row>
    <row r="6" spans="5:7" x14ac:dyDescent="0.2">
      <c r="E6" s="5" t="s">
        <v>174</v>
      </c>
      <c r="F6" t="s">
        <v>175</v>
      </c>
    </row>
    <row r="11" spans="5:7" x14ac:dyDescent="0.2">
      <c r="E11" s="5" t="s">
        <v>176</v>
      </c>
      <c r="F11" t="s">
        <v>177</v>
      </c>
      <c r="G11" t="s">
        <v>178</v>
      </c>
    </row>
    <row r="12" spans="5:7" x14ac:dyDescent="0.2">
      <c r="F12" t="s">
        <v>179</v>
      </c>
      <c r="G1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2CE95B5FDB1049B48CE306D6A88161" ma:contentTypeVersion="21" ma:contentTypeDescription="Create a new document." ma:contentTypeScope="" ma:versionID="b4fe866d6043828ec0985cb25d08217c">
  <xsd:schema xmlns:xsd="http://www.w3.org/2001/XMLSchema" xmlns:xs="http://www.w3.org/2001/XMLSchema" xmlns:p="http://schemas.microsoft.com/office/2006/metadata/properties" xmlns:ns2="453e4774-5b97-49c2-9c2a-a181227e6901" xmlns:ns3="df5a802e-69b8-438c-9834-ca7182ead161" xmlns:ns4="50c908b1-f277-4340-90a9-4611d0b0f078" targetNamespace="http://schemas.microsoft.com/office/2006/metadata/properties" ma:root="true" ma:fieldsID="9e6ce1b3f9f7e4882c1cff89e821834d" ns2:_="" ns3:_="" ns4:_="">
    <xsd:import namespace="453e4774-5b97-49c2-9c2a-a181227e6901"/>
    <xsd:import namespace="df5a802e-69b8-438c-9834-ca7182ead161"/>
    <xsd:import namespace="50c908b1-f277-4340-90a9-4611d0b0f0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Statu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e4774-5b97-49c2-9c2a-a181227e6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Status" ma:index="23" nillable="true" ma:displayName="Status" ma:format="Dropdown" ma:internalName="Status">
      <xsd:simpleType>
        <xsd:restriction base="dms:Choice">
          <xsd:enumeration value="Not Started"/>
          <xsd:enumeration value="In Progress"/>
          <xsd:enumeration value="To be reviewed"/>
          <xsd:enumeration value="Done"/>
          <xsd:enumeration value="Back to preparer"/>
        </xsd:restriction>
      </xsd:simple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5a802e-69b8-438c-9834-ca7182ead16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908b1-f277-4340-90a9-4611d0b0f07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8f6a781-9016-41d1-a7e3-57db139c1c7e}" ma:internalName="TaxCatchAll" ma:showField="CatchAllData" ma:web="df5a802e-69b8-438c-9834-ca7182ead1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c908b1-f277-4340-90a9-4611d0b0f078" xsi:nil="true"/>
    <lcf76f155ced4ddcb4097134ff3c332f xmlns="453e4774-5b97-49c2-9c2a-a181227e6901">
      <Terms xmlns="http://schemas.microsoft.com/office/infopath/2007/PartnerControls"/>
    </lcf76f155ced4ddcb4097134ff3c332f>
    <Status xmlns="453e4774-5b97-49c2-9c2a-a181227e6901">Done</Status>
    <_Flow_SignoffStatus xmlns="453e4774-5b97-49c2-9c2a-a181227e6901" xsi:nil="true"/>
    <SharedWithUsers xmlns="df5a802e-69b8-438c-9834-ca7182ead161">
      <UserInfo>
        <DisplayName>Emre Ozalp</DisplayName>
        <AccountId>143</AccountId>
        <AccountType/>
      </UserInfo>
    </SharedWithUsers>
  </documentManagement>
</p:properties>
</file>

<file path=customXml/itemProps1.xml><?xml version="1.0" encoding="utf-8"?>
<ds:datastoreItem xmlns:ds="http://schemas.openxmlformats.org/officeDocument/2006/customXml" ds:itemID="{8DEF2E07-59F6-4A08-BF5B-FE032ED55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e4774-5b97-49c2-9c2a-a181227e6901"/>
    <ds:schemaRef ds:uri="df5a802e-69b8-438c-9834-ca7182ead161"/>
    <ds:schemaRef ds:uri="50c908b1-f277-4340-90a9-4611d0b0f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E388BA-9456-4F55-ABB1-349D9C85D351}">
  <ds:schemaRefs>
    <ds:schemaRef ds:uri="http://schemas.microsoft.com/sharepoint/v3/contenttype/forms"/>
  </ds:schemaRefs>
</ds:datastoreItem>
</file>

<file path=customXml/itemProps3.xml><?xml version="1.0" encoding="utf-8"?>
<ds:datastoreItem xmlns:ds="http://schemas.openxmlformats.org/officeDocument/2006/customXml" ds:itemID="{615B4F8F-E696-4F74-BD22-2D8BCE4EBE48}">
  <ds:schemaRefs>
    <ds:schemaRef ds:uri="http://schemas.microsoft.com/office/2006/metadata/properties"/>
    <ds:schemaRef ds:uri="http://schemas.microsoft.com/office/infopath/2007/PartnerControls"/>
    <ds:schemaRef ds:uri="50c908b1-f277-4340-90a9-4611d0b0f078"/>
    <ds:schemaRef ds:uri="453e4774-5b97-49c2-9c2a-a181227e6901"/>
    <ds:schemaRef ds:uri="df5a802e-69b8-438c-9834-ca7182ead1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თავფურცელი</vt:lpstr>
      <vt:lpstr>IT აუდიტის სამყარო</vt:lpstr>
      <vt:lpstr>ორგანიზაციული მიზნები</vt:lpstr>
      <vt:lpstr>შეფასების პროცედურა</vt:lpstr>
      <vt:lpstr>კონტროლის გარემოს შეფასება</vt:lpstr>
      <vt:lpstr>Assessments</vt:lpstr>
      <vt:lpstr>რისკის შეფასება</vt:lpstr>
      <vt:lpstr>წლიური გეგმა</vt:lpstr>
      <vt:lpstr>რისკების შეფასების კრიტერიუმები</vt:lpstr>
      <vt:lpstr>all</vt:lpstr>
      <vt:lpstr>List</vt:lpstr>
      <vt:lpstr>Assessment2</vt:lpstr>
      <vt:lpstr>Assessments1</vt:lpstr>
    </vt:vector>
  </TitlesOfParts>
  <Manager/>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 Risk-Based Internal IT Audit Annual Plan (Template)</dc:title>
  <dc:subject/>
  <dc:creator>Vitaly A. Vdovin</dc:creator>
  <cp:keywords/>
  <dc:description/>
  <cp:lastModifiedBy>Ana Kenchiashvili</cp:lastModifiedBy>
  <cp:revision/>
  <dcterms:created xsi:type="dcterms:W3CDTF">2012-12-18T06:49:05Z</dcterms:created>
  <dcterms:modified xsi:type="dcterms:W3CDTF">2024-05-27T11:48:49Z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y fmtid="{D5CDD505-2E9C-101B-9397-08002B2CF9AE}" pid="3" name="ContentTypeId">
    <vt:lpwstr>0x0101007B2CE95B5FDB1049B48CE306D6A88161</vt:lpwstr>
  </property>
  <property fmtid="{D5CDD505-2E9C-101B-9397-08002B2CF9AE}" pid="4" name="MediaServiceImageTags">
    <vt:lpwstr/>
  </property>
</Properties>
</file>